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5"/>
  </bookViews>
  <sheets>
    <sheet name="до 31 мая 18" sheetId="1" r:id="rId1"/>
    <sheet name="с 1 июня 18" sheetId="2" r:id="rId2"/>
    <sheet name="с 1 января по 31 декабря 2018" sheetId="3" r:id="rId3"/>
    <sheet name="2019 г" sheetId="4" r:id="rId4"/>
    <sheet name="2020" sheetId="5" r:id="rId5"/>
    <sheet name="2021" sheetId="6" r:id="rId6"/>
  </sheets>
  <calcPr calcId="144525" refMode="R1C1"/>
</workbook>
</file>

<file path=xl/calcChain.xml><?xml version="1.0" encoding="utf-8"?>
<calcChain xmlns="http://schemas.openxmlformats.org/spreadsheetml/2006/main">
  <c r="J32" i="6" l="1"/>
  <c r="I32" i="6"/>
  <c r="H31" i="6"/>
  <c r="F31" i="6" s="1"/>
  <c r="G31" i="6"/>
  <c r="E31" i="6"/>
  <c r="H30" i="6"/>
  <c r="F30" i="6" s="1"/>
  <c r="G30" i="6"/>
  <c r="E30" i="6" s="1"/>
  <c r="H29" i="6"/>
  <c r="F29" i="6" s="1"/>
  <c r="G29" i="6"/>
  <c r="E29" i="6"/>
  <c r="H28" i="6"/>
  <c r="F28" i="6" s="1"/>
  <c r="G28" i="6"/>
  <c r="E28" i="6" s="1"/>
  <c r="H27" i="6"/>
  <c r="F27" i="6" s="1"/>
  <c r="G27" i="6"/>
  <c r="E27" i="6" s="1"/>
  <c r="H26" i="6"/>
  <c r="F26" i="6" s="1"/>
  <c r="G26" i="6"/>
  <c r="E26" i="6" s="1"/>
  <c r="H25" i="6"/>
  <c r="F25" i="6" s="1"/>
  <c r="G25" i="6"/>
  <c r="E25" i="6"/>
  <c r="H24" i="6"/>
  <c r="G24" i="6"/>
  <c r="E24" i="6" s="1"/>
  <c r="F24" i="6"/>
  <c r="H23" i="6"/>
  <c r="F23" i="6" s="1"/>
  <c r="G23" i="6"/>
  <c r="E23" i="6"/>
  <c r="H22" i="6"/>
  <c r="G22" i="6"/>
  <c r="E22" i="6" s="1"/>
  <c r="F22" i="6"/>
  <c r="H21" i="6"/>
  <c r="F21" i="6" s="1"/>
  <c r="G21" i="6"/>
  <c r="E21" i="6"/>
  <c r="H20" i="6"/>
  <c r="F20" i="6" s="1"/>
  <c r="G20" i="6"/>
  <c r="E20" i="6" s="1"/>
  <c r="H19" i="6"/>
  <c r="F19" i="6" s="1"/>
  <c r="G19" i="6"/>
  <c r="E19" i="6"/>
  <c r="H18" i="6"/>
  <c r="G18" i="6"/>
  <c r="E18" i="6" s="1"/>
  <c r="F18" i="6"/>
  <c r="H17" i="6"/>
  <c r="F17" i="6" s="1"/>
  <c r="G17" i="6"/>
  <c r="E17" i="6"/>
  <c r="H16" i="6"/>
  <c r="F16" i="6" s="1"/>
  <c r="G16" i="6"/>
  <c r="E16" i="6" s="1"/>
  <c r="H15" i="6"/>
  <c r="F15" i="6" s="1"/>
  <c r="G15" i="6"/>
  <c r="E15" i="6"/>
  <c r="H14" i="6"/>
  <c r="F14" i="6" s="1"/>
  <c r="G14" i="6"/>
  <c r="E14" i="6" s="1"/>
  <c r="H11" i="6"/>
  <c r="F11" i="6" s="1"/>
  <c r="G11" i="6"/>
  <c r="E11" i="6"/>
  <c r="F32" i="6" l="1"/>
  <c r="F33" i="6" s="1"/>
  <c r="E32" i="6"/>
  <c r="E33" i="6"/>
  <c r="I32" i="5"/>
  <c r="E34" i="6" l="1"/>
  <c r="J32" i="5"/>
  <c r="H31" i="5"/>
  <c r="F31" i="5" s="1"/>
  <c r="G31" i="5"/>
  <c r="E31" i="5" s="1"/>
  <c r="H30" i="5"/>
  <c r="F30" i="5" s="1"/>
  <c r="G30" i="5"/>
  <c r="E30" i="5" s="1"/>
  <c r="H29" i="5"/>
  <c r="F29" i="5" s="1"/>
  <c r="G29" i="5"/>
  <c r="E29" i="5" s="1"/>
  <c r="H28" i="5"/>
  <c r="F28" i="5" s="1"/>
  <c r="G28" i="5"/>
  <c r="E28" i="5"/>
  <c r="H27" i="5"/>
  <c r="F27" i="5" s="1"/>
  <c r="G27" i="5"/>
  <c r="E27" i="5" s="1"/>
  <c r="H26" i="5"/>
  <c r="G26" i="5"/>
  <c r="E26" i="5" s="1"/>
  <c r="F26" i="5"/>
  <c r="H25" i="5"/>
  <c r="F25" i="5" s="1"/>
  <c r="G25" i="5"/>
  <c r="E25" i="5" s="1"/>
  <c r="H24" i="5"/>
  <c r="G24" i="5"/>
  <c r="E24" i="5" s="1"/>
  <c r="F24" i="5"/>
  <c r="H23" i="5"/>
  <c r="F23" i="5" s="1"/>
  <c r="G23" i="5"/>
  <c r="E23" i="5" s="1"/>
  <c r="H22" i="5"/>
  <c r="F22" i="5" s="1"/>
  <c r="G22" i="5"/>
  <c r="E22" i="5" s="1"/>
  <c r="H21" i="5"/>
  <c r="F21" i="5" s="1"/>
  <c r="G21" i="5"/>
  <c r="E21" i="5" s="1"/>
  <c r="H20" i="5"/>
  <c r="F20" i="5" s="1"/>
  <c r="G20" i="5"/>
  <c r="E20" i="5"/>
  <c r="H19" i="5"/>
  <c r="F19" i="5" s="1"/>
  <c r="G19" i="5"/>
  <c r="E19" i="5" s="1"/>
  <c r="H18" i="5"/>
  <c r="F18" i="5" s="1"/>
  <c r="G18" i="5"/>
  <c r="E18" i="5"/>
  <c r="H17" i="5"/>
  <c r="F17" i="5" s="1"/>
  <c r="G17" i="5"/>
  <c r="E17" i="5" s="1"/>
  <c r="H16" i="5"/>
  <c r="F16" i="5" s="1"/>
  <c r="G16" i="5"/>
  <c r="E16" i="5" s="1"/>
  <c r="H15" i="5"/>
  <c r="F15" i="5" s="1"/>
  <c r="G15" i="5"/>
  <c r="E15" i="5" s="1"/>
  <c r="H14" i="5"/>
  <c r="G14" i="5"/>
  <c r="F14" i="5"/>
  <c r="E14" i="5"/>
  <c r="H11" i="5"/>
  <c r="F11" i="5" s="1"/>
  <c r="G11" i="5"/>
  <c r="E11" i="5" s="1"/>
  <c r="F32" i="5" l="1"/>
  <c r="F33" i="5" s="1"/>
  <c r="E32" i="5"/>
  <c r="E33" i="5" s="1"/>
  <c r="G21" i="4"/>
  <c r="E21" i="4" s="1"/>
  <c r="H21" i="4"/>
  <c r="F21" i="4" s="1"/>
  <c r="G20" i="4"/>
  <c r="E20" i="4" s="1"/>
  <c r="H20" i="4"/>
  <c r="F20" i="4" s="1"/>
  <c r="H19" i="4"/>
  <c r="E34" i="5" l="1"/>
  <c r="J34" i="4"/>
  <c r="H33" i="4"/>
  <c r="F33" i="4" s="1"/>
  <c r="G33" i="4"/>
  <c r="E33" i="4"/>
  <c r="H32" i="4"/>
  <c r="F32" i="4" s="1"/>
  <c r="G32" i="4"/>
  <c r="E32" i="4" s="1"/>
  <c r="H31" i="4"/>
  <c r="F31" i="4" s="1"/>
  <c r="G31" i="4"/>
  <c r="E31" i="4" s="1"/>
  <c r="H30" i="4"/>
  <c r="F30" i="4" s="1"/>
  <c r="G30" i="4"/>
  <c r="E30" i="4" s="1"/>
  <c r="H29" i="4"/>
  <c r="F29" i="4" s="1"/>
  <c r="G29" i="4"/>
  <c r="E29" i="4"/>
  <c r="H28" i="4"/>
  <c r="F28" i="4" s="1"/>
  <c r="G28" i="4"/>
  <c r="E28" i="4" s="1"/>
  <c r="H27" i="4"/>
  <c r="F27" i="4" s="1"/>
  <c r="G27" i="4"/>
  <c r="E27" i="4"/>
  <c r="H26" i="4"/>
  <c r="F26" i="4" s="1"/>
  <c r="G26" i="4"/>
  <c r="E26" i="4" s="1"/>
  <c r="H25" i="4"/>
  <c r="F25" i="4" s="1"/>
  <c r="G25" i="4"/>
  <c r="E25" i="4" s="1"/>
  <c r="H24" i="4"/>
  <c r="F24" i="4" s="1"/>
  <c r="G24" i="4"/>
  <c r="E24" i="4" s="1"/>
  <c r="H23" i="4"/>
  <c r="G23" i="4"/>
  <c r="E23" i="4" s="1"/>
  <c r="F23" i="4"/>
  <c r="H22" i="4"/>
  <c r="F22" i="4" s="1"/>
  <c r="G22" i="4"/>
  <c r="E22" i="4" s="1"/>
  <c r="F19" i="4"/>
  <c r="G19" i="4"/>
  <c r="E19" i="4" s="1"/>
  <c r="H18" i="4"/>
  <c r="F18" i="4" s="1"/>
  <c r="G18" i="4"/>
  <c r="E18" i="4" s="1"/>
  <c r="H17" i="4"/>
  <c r="G17" i="4"/>
  <c r="E17" i="4" s="1"/>
  <c r="F17" i="4"/>
  <c r="H16" i="4"/>
  <c r="F16" i="4" s="1"/>
  <c r="G16" i="4"/>
  <c r="E16" i="4" s="1"/>
  <c r="H15" i="4"/>
  <c r="F15" i="4" s="1"/>
  <c r="G15" i="4"/>
  <c r="E15" i="4"/>
  <c r="H14" i="4"/>
  <c r="G14" i="4"/>
  <c r="E14" i="4" s="1"/>
  <c r="H11" i="4"/>
  <c r="G11" i="4"/>
  <c r="E11" i="4" s="1"/>
  <c r="G15" i="3"/>
  <c r="E15" i="3" s="1"/>
  <c r="H15" i="3"/>
  <c r="F15" i="3" s="1"/>
  <c r="G16" i="3"/>
  <c r="E16" i="3" s="1"/>
  <c r="H16" i="3"/>
  <c r="F16" i="3" s="1"/>
  <c r="F11" i="4" l="1"/>
  <c r="E34" i="4"/>
  <c r="E35" i="4" s="1"/>
  <c r="F14" i="4"/>
  <c r="F34" i="4" s="1"/>
  <c r="E20" i="2"/>
  <c r="F35" i="4" l="1"/>
  <c r="E36" i="4" s="1"/>
  <c r="E20" i="3"/>
  <c r="G33" i="3"/>
  <c r="E33" i="3" s="1"/>
  <c r="G32" i="3"/>
  <c r="E32" i="3" s="1"/>
  <c r="G31" i="3"/>
  <c r="E31" i="3" s="1"/>
  <c r="G30" i="3"/>
  <c r="E30" i="3" s="1"/>
  <c r="G29" i="3"/>
  <c r="E29" i="3" s="1"/>
  <c r="G28" i="3"/>
  <c r="E28" i="3" s="1"/>
  <c r="G27" i="3"/>
  <c r="E27" i="3" s="1"/>
  <c r="G26" i="3"/>
  <c r="E26" i="3" s="1"/>
  <c r="G25" i="3"/>
  <c r="E25" i="3" s="1"/>
  <c r="G24" i="3"/>
  <c r="E24" i="3" s="1"/>
  <c r="G23" i="3"/>
  <c r="E23" i="3" s="1"/>
  <c r="G22" i="3"/>
  <c r="E22" i="3" s="1"/>
  <c r="G21" i="3"/>
  <c r="E21" i="3" s="1"/>
  <c r="G20" i="3"/>
  <c r="G19" i="3"/>
  <c r="E19" i="3" s="1"/>
  <c r="G18" i="3"/>
  <c r="E18" i="3" s="1"/>
  <c r="G17" i="3"/>
  <c r="E17" i="3" s="1"/>
  <c r="E20" i="1" l="1"/>
  <c r="G14" i="3" l="1"/>
  <c r="G34" i="3" s="1"/>
  <c r="I34" i="3"/>
  <c r="G11" i="3"/>
  <c r="E11" i="3" s="1"/>
  <c r="J34" i="3"/>
  <c r="H33" i="3"/>
  <c r="F33" i="3"/>
  <c r="H32" i="3"/>
  <c r="F32" i="3" s="1"/>
  <c r="H31" i="3"/>
  <c r="F31" i="3" s="1"/>
  <c r="H30" i="3"/>
  <c r="F30" i="3" s="1"/>
  <c r="H29" i="3"/>
  <c r="F29" i="3"/>
  <c r="H28" i="3"/>
  <c r="F28" i="3" s="1"/>
  <c r="H27" i="3"/>
  <c r="F27" i="3" s="1"/>
  <c r="H26" i="3"/>
  <c r="F26" i="3" s="1"/>
  <c r="H25" i="3"/>
  <c r="F25" i="3" s="1"/>
  <c r="H24" i="3"/>
  <c r="F24" i="3" s="1"/>
  <c r="H23" i="3"/>
  <c r="F23" i="3"/>
  <c r="H22" i="3"/>
  <c r="F22" i="3" s="1"/>
  <c r="H21" i="3"/>
  <c r="F21" i="3"/>
  <c r="H20" i="3"/>
  <c r="F20" i="3" s="1"/>
  <c r="H19" i="3"/>
  <c r="F19" i="3"/>
  <c r="H18" i="3"/>
  <c r="F18" i="3" s="1"/>
  <c r="H17" i="3"/>
  <c r="F17" i="3"/>
  <c r="H14" i="3"/>
  <c r="F14" i="3" s="1"/>
  <c r="H11" i="3"/>
  <c r="F11" i="3"/>
  <c r="E14" i="3" l="1"/>
  <c r="E34" i="3" s="1"/>
  <c r="E35" i="3" s="1"/>
  <c r="F34" i="3"/>
  <c r="F35" i="3" s="1"/>
  <c r="H34" i="3"/>
  <c r="G34" i="2"/>
  <c r="F33" i="2"/>
  <c r="E33" i="2" s="1"/>
  <c r="F32" i="2"/>
  <c r="E32" i="2" s="1"/>
  <c r="F31" i="2"/>
  <c r="E31" i="2" s="1"/>
  <c r="F30" i="2"/>
  <c r="E30" i="2" s="1"/>
  <c r="F29" i="2"/>
  <c r="E29" i="2" s="1"/>
  <c r="F28" i="2"/>
  <c r="E28" i="2" s="1"/>
  <c r="F27" i="2"/>
  <c r="E27" i="2" s="1"/>
  <c r="F26" i="2"/>
  <c r="E26" i="2" s="1"/>
  <c r="F25" i="2"/>
  <c r="E25" i="2" s="1"/>
  <c r="F24" i="2"/>
  <c r="E24" i="2" s="1"/>
  <c r="F23" i="2"/>
  <c r="E23" i="2" s="1"/>
  <c r="F22" i="2"/>
  <c r="E22" i="2" s="1"/>
  <c r="F21" i="2"/>
  <c r="E21" i="2" s="1"/>
  <c r="F20" i="2"/>
  <c r="F19" i="2"/>
  <c r="E19" i="2" s="1"/>
  <c r="F18" i="2"/>
  <c r="E18" i="2" s="1"/>
  <c r="F17" i="2"/>
  <c r="E17" i="2" s="1"/>
  <c r="F16" i="2"/>
  <c r="E16" i="2" s="1"/>
  <c r="F15" i="2"/>
  <c r="E15" i="2" s="1"/>
  <c r="F14" i="2"/>
  <c r="E14" i="2" s="1"/>
  <c r="F11" i="2"/>
  <c r="E11" i="2" s="1"/>
  <c r="E36" i="3" l="1"/>
  <c r="F34" i="2"/>
  <c r="E34" i="2"/>
  <c r="E35" i="2" s="1"/>
  <c r="G34" i="1" l="1"/>
  <c r="F33" i="1"/>
  <c r="E33" i="1" s="1"/>
  <c r="F32" i="1"/>
  <c r="E32" i="1" s="1"/>
  <c r="F31" i="1"/>
  <c r="E31" i="1" s="1"/>
  <c r="F30" i="1"/>
  <c r="E30" i="1" s="1"/>
  <c r="F29" i="1"/>
  <c r="E29" i="1" s="1"/>
  <c r="F28" i="1"/>
  <c r="E28" i="1" s="1"/>
  <c r="F27" i="1"/>
  <c r="E27" i="1" s="1"/>
  <c r="F26" i="1"/>
  <c r="E26" i="1" s="1"/>
  <c r="F25" i="1"/>
  <c r="E25" i="1" s="1"/>
  <c r="F24" i="1"/>
  <c r="E24" i="1" s="1"/>
  <c r="F23" i="1"/>
  <c r="E23" i="1" s="1"/>
  <c r="F22" i="1"/>
  <c r="E22" i="1" s="1"/>
  <c r="F21" i="1"/>
  <c r="E21" i="1" s="1"/>
  <c r="F20" i="1"/>
  <c r="F19" i="1"/>
  <c r="E19" i="1" s="1"/>
  <c r="F18" i="1"/>
  <c r="E18" i="1" s="1"/>
  <c r="F17" i="1"/>
  <c r="E17" i="1" s="1"/>
  <c r="F16" i="1"/>
  <c r="E16" i="1" s="1"/>
  <c r="F15" i="1"/>
  <c r="E15" i="1" s="1"/>
  <c r="F14" i="1"/>
  <c r="E14" i="1" s="1"/>
  <c r="F11" i="1"/>
  <c r="E11" i="1" s="1"/>
  <c r="F34" i="1" l="1"/>
  <c r="E34" i="1"/>
  <c r="E35" i="1" s="1"/>
</calcChain>
</file>

<file path=xl/sharedStrings.xml><?xml version="1.0" encoding="utf-8"?>
<sst xmlns="http://schemas.openxmlformats.org/spreadsheetml/2006/main" count="271" uniqueCount="85">
  <si>
    <t xml:space="preserve">Смета доходов и расходов </t>
  </si>
  <si>
    <t>по содержанию и текущему  ремонту общего имущества</t>
  </si>
  <si>
    <r>
      <t xml:space="preserve">для многоквартирного дома по адресу </t>
    </r>
    <r>
      <rPr>
        <b/>
        <sz val="12"/>
        <rFont val="Arial"/>
        <family val="2"/>
        <charset val="204"/>
      </rPr>
      <t>пр .Ледокольный д.19</t>
    </r>
  </si>
  <si>
    <t xml:space="preserve"> общей площадью (м.кв.)</t>
  </si>
  <si>
    <t>Наименование статей доходов</t>
  </si>
  <si>
    <t>Сумма                                        (руб / отчетный период)</t>
  </si>
  <si>
    <t>Сумма          (руб/месяц)</t>
  </si>
  <si>
    <t>Тариф                    (руб/ с 1 м2)</t>
  </si>
  <si>
    <t>Доход:</t>
  </si>
  <si>
    <t>Содержание и ремонт: Начислено</t>
  </si>
  <si>
    <t>Расход:</t>
  </si>
  <si>
    <t>№ п/п</t>
  </si>
  <si>
    <t>Наименование статей расходов</t>
  </si>
  <si>
    <t>Аварийно-диспетчерская служба</t>
  </si>
  <si>
    <t>Вывоз крупногабаритного мусора</t>
  </si>
  <si>
    <t>Вывоз ТБО</t>
  </si>
  <si>
    <t>ЕДДС "051"</t>
  </si>
  <si>
    <t xml:space="preserve">Дератизация и Дизенсекция </t>
  </si>
  <si>
    <t>Материалы, преобретенные для обслуживания МКД</t>
  </si>
  <si>
    <t>Механизированная уборка, Благоустройство территории</t>
  </si>
  <si>
    <t>Обслуживание вентиляции</t>
  </si>
  <si>
    <t>Прием платежей от населения</t>
  </si>
  <si>
    <t>Профосмотры и текущий ремонт внутридомовых сетей  Водоотведения</t>
  </si>
  <si>
    <t>Профосмотры и текущий ремонт внутридомовых сетей  Водоснабжения</t>
  </si>
  <si>
    <t>Профосмотры и текущий ремонт внутридомовых сетей  Отопления</t>
  </si>
  <si>
    <t>Профосмотры и текущий ремонт внутридомовых сетей  Электроснабжения</t>
  </si>
  <si>
    <t xml:space="preserve">Ремонт\прочистка внутренней канализации </t>
  </si>
  <si>
    <t>Санитарное содержание  придомовой территории</t>
  </si>
  <si>
    <t>Санитарное содержание лестничных клеток</t>
  </si>
  <si>
    <t>Содержание контейнерной площадки</t>
  </si>
  <si>
    <t>Содержание мусоропровода</t>
  </si>
  <si>
    <t>Техническое обслуживание лифтов</t>
  </si>
  <si>
    <t>Формирование и доставка квитанций</t>
  </si>
  <si>
    <t>Итого расходов</t>
  </si>
  <si>
    <t xml:space="preserve">Результат по начислению:                  ("+" экономия, "-" перерасход) </t>
  </si>
  <si>
    <t>за период c 1 января 2018 г. по 31 мая 2018 г.</t>
  </si>
  <si>
    <t xml:space="preserve">с </t>
  </si>
  <si>
    <t>Сумма          (руб/месяц)                        с 1 января                             по 31 мая 2018 г.</t>
  </si>
  <si>
    <t>Сумма          (руб/месяц)                             с 1 июня                      по 31 декабря 2018 г.</t>
  </si>
  <si>
    <t>Тариф                    (руб/ с 1 м2)                         с 1 июня                            по 31 декабря  2018 г.</t>
  </si>
  <si>
    <t>Результат по начислению:                  ("+" экономия, "-" перерасход) с 1 января по 31 декабря 2018 г.</t>
  </si>
  <si>
    <t>за период c 1 января  2018 г. по 31 декабрь 2018 г.</t>
  </si>
  <si>
    <t>за период c 1 июня  2018 г. по 31 декабрь 2018 г.</t>
  </si>
  <si>
    <t>Сумма                                        (руб / отчетный период) с 1 января                             по 31 мая 2018 г.</t>
  </si>
  <si>
    <t>Сумма                                        (руб / отчетный период) с 1 июня                           по 31 декабря 2018 г.</t>
  </si>
  <si>
    <t>Сумма                                        (руб / отчетный период) с 1 июня                         по 31 декабря 2018 г.</t>
  </si>
  <si>
    <t>Сумма                                        (руб / отчетный период) с 1 января                                по 31 мая 2018 г.</t>
  </si>
  <si>
    <t>Тариф                    (руб/ с 1 м2)                     с 1 января                         по 31 мая 2018 г.</t>
  </si>
  <si>
    <t>Тариф                    (руб/ с 1 м2)                            с 1 января                           по 31 мая 2018 г.</t>
  </si>
  <si>
    <t>за период c 1 января  2019 г. по 31 декабрь 2019 г.</t>
  </si>
  <si>
    <t>Сумма                                        (руб / отчетный период) с 1 января                                по 31 мая 2019 г.</t>
  </si>
  <si>
    <t>Сумма                                        (руб / отчетный период) с 1 июня                         по 31 декабря 2019 г.</t>
  </si>
  <si>
    <t>Сумма          (руб/месяц)                        с 1 января                             по 31 мая 2019 г.</t>
  </si>
  <si>
    <t>Сумма          (руб/месяц)                             с 1 июня                      по 31 декабря 2019 г.</t>
  </si>
  <si>
    <t>Тариф                    (руб/ с 1 м2)                     с 1 января                         по 31 мая 2019 г.</t>
  </si>
  <si>
    <t>Тариф                    (руб/ с 1 м2)                         с 1 июня                            по 31 декабря  2019 г.</t>
  </si>
  <si>
    <t>Сумма                                        (руб / отчетный период) с 1 января                             по 31 мая 2019 г.</t>
  </si>
  <si>
    <t>Сумма                                        (руб / отчетный период) с 1 июня                           по 31 декабря 2019 г.</t>
  </si>
  <si>
    <t>Тариф                    (руб/ с 1 м2)                            с 1 января                           по 31 мая 2019 г.</t>
  </si>
  <si>
    <t>Результат по начислению:                  ("+" экономия, "-" перерасход) с 1 января по 31 декабря 2019 г.</t>
  </si>
  <si>
    <t>Ремонт межпанельных швов</t>
  </si>
  <si>
    <t>Ремонт входной  группы</t>
  </si>
  <si>
    <t>Механизированная уборка</t>
  </si>
  <si>
    <t>за период c 1 января  2020 г. по 31 декабрь 2020 г.</t>
  </si>
  <si>
    <t>Сумма                                        (руб / отчетный период) с 1 января                                по 31 мая 2020 г.</t>
  </si>
  <si>
    <t>Сумма                                        (руб / отчетный период) с 1 июня                         по 31 декабря 2020 г.</t>
  </si>
  <si>
    <t>Сумма          (руб/месяц)                        с 1 января                             по 31 мая 2020 г.</t>
  </si>
  <si>
    <t>Сумма          (руб/месяц)                             с 1 июня                      по 31 декабря 2020 г.</t>
  </si>
  <si>
    <t>Тариф                    (руб/ с 1 м2)                     с 1 января                         по 31 мая 2020 г.</t>
  </si>
  <si>
    <t>Тариф                    (руб/ с 1 м2)                         с 1 июня                            по 31 декабря  2020 г.</t>
  </si>
  <si>
    <t>Сумма                                        (руб / отчетный период) с 1 января                             по 31 мая 2020 г.</t>
  </si>
  <si>
    <t>Сумма                                        (руб / отчетный период) с 1 июня                           по 31 декабря 2020 г.</t>
  </si>
  <si>
    <t>Тариф                    (руб/ с 1 м2)                            с 1 января                           по 31 мая 2020 г.</t>
  </si>
  <si>
    <t>Расходы по управлению МКД</t>
  </si>
  <si>
    <t>Сумма                                        (руб / отчетный период) с 1 января                                по 31 мая 2021 г.</t>
  </si>
  <si>
    <t>Сумма                                        (руб / отчетный период) с 1 июня                         по 31 декабря 2021 г.</t>
  </si>
  <si>
    <t>Сумма          (руб/месяц)                        с 1 января                             по 31 мая 2021 г.</t>
  </si>
  <si>
    <t>Сумма          (руб/месяц)                             с 1 июня                      по 31 декабря 2021 г.</t>
  </si>
  <si>
    <t>Тариф                    (руб/ с 1 м2)                     с 1 января                         по 31 мая 2021 г.</t>
  </si>
  <si>
    <t>Тариф                    (руб/ с 1 м2)                         с 1 июня                            по 31 декабря  2021 г.</t>
  </si>
  <si>
    <t>Сумма                                        (руб / отчетный период) с 1 января                             по 31 мая 2021 г.</t>
  </si>
  <si>
    <t>Сумма                                        (руб / отчетный период) с 1 июня                           по 31 декабря 2021 г.</t>
  </si>
  <si>
    <t>Тариф                    (руб/ с 1 м2)                            с 1 января                           по 31 мая 2021 г.</t>
  </si>
  <si>
    <t>Результат по начислению:                  ("+" экономия, "-" перерасход) с 1 января по 31 декабря 2021 г.</t>
  </si>
  <si>
    <t>за период c 1 января  2021 г. по 31 декабрь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</si>
</sst>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u/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2" borderId="4" xfId="0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right"/>
    </xf>
    <xf numFmtId="0" fontId="5" fillId="0" borderId="14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2" fillId="0" borderId="0" xfId="0" applyNumberFormat="1" applyFont="1" applyAlignment="1">
      <alignment horizontal="right" wrapText="1"/>
    </xf>
    <xf numFmtId="4" fontId="3" fillId="0" borderId="0" xfId="0" applyNumberFormat="1" applyFont="1" applyAlignment="1">
      <alignment horizontal="center" wrapText="1"/>
    </xf>
    <xf numFmtId="0" fontId="7" fillId="0" borderId="18" xfId="0" applyNumberFormat="1" applyFont="1" applyBorder="1" applyAlignment="1">
      <alignment vertical="center"/>
    </xf>
    <xf numFmtId="0" fontId="6" fillId="0" borderId="19" xfId="0" applyNumberFormat="1" applyFont="1" applyBorder="1" applyAlignment="1">
      <alignment vertical="center"/>
    </xf>
    <xf numFmtId="0" fontId="6" fillId="0" borderId="20" xfId="0" applyNumberFormat="1" applyFont="1" applyBorder="1" applyAlignment="1">
      <alignment vertical="center"/>
    </xf>
    <xf numFmtId="0" fontId="7" fillId="0" borderId="21" xfId="0" applyNumberFormat="1" applyFont="1" applyBorder="1" applyAlignment="1">
      <alignment vertical="center"/>
    </xf>
    <xf numFmtId="0" fontId="6" fillId="0" borderId="22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4" fontId="9" fillId="0" borderId="24" xfId="0" applyNumberFormat="1" applyFont="1" applyBorder="1" applyAlignment="1">
      <alignment vertical="center"/>
    </xf>
    <xf numFmtId="4" fontId="10" fillId="0" borderId="11" xfId="0" applyNumberFormat="1" applyFont="1" applyBorder="1" applyAlignment="1"/>
    <xf numFmtId="4" fontId="5" fillId="0" borderId="24" xfId="0" applyNumberFormat="1" applyFont="1" applyBorder="1" applyAlignment="1">
      <alignment vertical="center"/>
    </xf>
    <xf numFmtId="4" fontId="5" fillId="0" borderId="16" xfId="0" applyNumberFormat="1" applyFont="1" applyBorder="1" applyAlignment="1"/>
    <xf numFmtId="2" fontId="10" fillId="0" borderId="11" xfId="0" applyNumberFormat="1" applyFont="1" applyBorder="1" applyAlignment="1"/>
    <xf numFmtId="0" fontId="5" fillId="0" borderId="16" xfId="0" applyNumberFormat="1" applyFont="1" applyBorder="1" applyAlignment="1"/>
    <xf numFmtId="2" fontId="9" fillId="0" borderId="9" xfId="0" applyNumberFormat="1" applyFont="1" applyBorder="1" applyAlignment="1">
      <alignment vertical="center"/>
    </xf>
    <xf numFmtId="2" fontId="10" fillId="0" borderId="6" xfId="0" applyNumberFormat="1" applyFont="1" applyBorder="1" applyAlignment="1"/>
    <xf numFmtId="2" fontId="10" fillId="2" borderId="6" xfId="0" applyNumberFormat="1" applyFont="1" applyFill="1" applyBorder="1" applyAlignment="1"/>
    <xf numFmtId="2" fontId="5" fillId="0" borderId="9" xfId="0" applyNumberFormat="1" applyFont="1" applyBorder="1" applyAlignment="1">
      <alignment vertical="center"/>
    </xf>
    <xf numFmtId="0" fontId="5" fillId="0" borderId="17" xfId="0" applyNumberFormat="1" applyFont="1" applyBorder="1" applyAlignment="1"/>
    <xf numFmtId="0" fontId="7" fillId="0" borderId="2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" fontId="9" fillId="0" borderId="25" xfId="0" applyNumberFormat="1" applyFont="1" applyBorder="1" applyAlignment="1">
      <alignment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vertical="center"/>
    </xf>
    <xf numFmtId="0" fontId="13" fillId="0" borderId="22" xfId="0" applyNumberFormat="1" applyFont="1" applyBorder="1" applyAlignment="1">
      <alignment vertical="center"/>
    </xf>
    <xf numFmtId="0" fontId="13" fillId="0" borderId="5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vertical="center"/>
    </xf>
    <xf numFmtId="0" fontId="13" fillId="0" borderId="13" xfId="0" applyNumberFormat="1" applyFont="1" applyBorder="1" applyAlignment="1">
      <alignment vertical="center"/>
    </xf>
    <xf numFmtId="2" fontId="12" fillId="0" borderId="34" xfId="0" applyNumberFormat="1" applyFont="1" applyBorder="1" applyAlignment="1">
      <alignment vertical="center"/>
    </xf>
    <xf numFmtId="0" fontId="13" fillId="0" borderId="27" xfId="0" applyNumberFormat="1" applyFont="1" applyBorder="1" applyAlignment="1">
      <alignment vertical="center"/>
    </xf>
    <xf numFmtId="0" fontId="13" fillId="0" borderId="26" xfId="0" applyNumberFormat="1" applyFont="1" applyBorder="1" applyAlignment="1">
      <alignment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26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/>
    </xf>
    <xf numFmtId="4" fontId="14" fillId="0" borderId="11" xfId="0" applyNumberFormat="1" applyFont="1" applyBorder="1" applyAlignment="1">
      <alignment horizontal="right" wrapText="1"/>
    </xf>
    <xf numFmtId="4" fontId="14" fillId="0" borderId="11" xfId="0" applyNumberFormat="1" applyFont="1" applyBorder="1" applyAlignment="1"/>
    <xf numFmtId="2" fontId="14" fillId="0" borderId="5" xfId="0" applyNumberFormat="1" applyFont="1" applyBorder="1" applyAlignment="1"/>
    <xf numFmtId="2" fontId="14" fillId="0" borderId="13" xfId="0" applyNumberFormat="1" applyFont="1" applyBorder="1" applyAlignment="1"/>
    <xf numFmtId="4" fontId="14" fillId="0" borderId="22" xfId="0" applyNumberFormat="1" applyFont="1" applyBorder="1" applyAlignment="1">
      <alignment horizontal="right" wrapText="1"/>
    </xf>
    <xf numFmtId="2" fontId="14" fillId="0" borderId="11" xfId="0" applyNumberFormat="1" applyFont="1" applyBorder="1" applyAlignment="1"/>
    <xf numFmtId="2" fontId="14" fillId="2" borderId="5" xfId="0" applyNumberFormat="1" applyFont="1" applyFill="1" applyBorder="1" applyAlignment="1"/>
    <xf numFmtId="2" fontId="14" fillId="2" borderId="13" xfId="0" applyNumberFormat="1" applyFont="1" applyFill="1" applyBorder="1" applyAlignment="1"/>
    <xf numFmtId="0" fontId="12" fillId="2" borderId="36" xfId="0" applyNumberFormat="1" applyFont="1" applyFill="1" applyBorder="1" applyAlignment="1">
      <alignment horizontal="right"/>
    </xf>
    <xf numFmtId="4" fontId="12" fillId="0" borderId="25" xfId="0" applyNumberFormat="1" applyFont="1" applyBorder="1" applyAlignment="1">
      <alignment horizontal="right" vertical="center"/>
    </xf>
    <xf numFmtId="4" fontId="12" fillId="0" borderId="25" xfId="0" applyNumberFormat="1" applyFont="1" applyBorder="1" applyAlignment="1">
      <alignment vertical="center"/>
    </xf>
    <xf numFmtId="2" fontId="12" fillId="0" borderId="35" xfId="0" applyNumberFormat="1" applyFont="1" applyBorder="1" applyAlignment="1">
      <alignment vertical="center"/>
    </xf>
    <xf numFmtId="0" fontId="12" fillId="0" borderId="14" xfId="0" applyNumberFormat="1" applyFont="1" applyBorder="1" applyAlignment="1">
      <alignment horizontal="right"/>
    </xf>
    <xf numFmtId="4" fontId="12" fillId="0" borderId="31" xfId="0" applyNumberFormat="1" applyFont="1" applyBorder="1" applyAlignment="1">
      <alignment horizontal="right" wrapText="1"/>
    </xf>
    <xf numFmtId="4" fontId="12" fillId="0" borderId="2" xfId="0" applyNumberFormat="1" applyFont="1" applyBorder="1" applyAlignment="1"/>
    <xf numFmtId="4" fontId="12" fillId="0" borderId="37" xfId="0" applyNumberFormat="1" applyFont="1" applyBorder="1" applyAlignment="1"/>
    <xf numFmtId="0" fontId="12" fillId="0" borderId="37" xfId="0" applyNumberFormat="1" applyFont="1" applyBorder="1" applyAlignment="1"/>
    <xf numFmtId="0" fontId="12" fillId="0" borderId="38" xfId="0" applyNumberFormat="1" applyFont="1" applyBorder="1" applyAlignment="1"/>
    <xf numFmtId="0" fontId="15" fillId="0" borderId="29" xfId="0" applyFont="1" applyBorder="1" applyAlignment="1">
      <alignment horizontal="left"/>
    </xf>
    <xf numFmtId="0" fontId="15" fillId="0" borderId="39" xfId="0" applyFont="1" applyBorder="1" applyAlignment="1">
      <alignment horizontal="left"/>
    </xf>
    <xf numFmtId="0" fontId="15" fillId="0" borderId="33" xfId="0" applyFont="1" applyBorder="1" applyAlignment="1">
      <alignment horizontal="left"/>
    </xf>
    <xf numFmtId="4" fontId="12" fillId="0" borderId="11" xfId="0" applyNumberFormat="1" applyFont="1" applyBorder="1" applyAlignment="1">
      <alignment horizontal="right" vertical="center" wrapText="1"/>
    </xf>
    <xf numFmtId="4" fontId="12" fillId="0" borderId="11" xfId="0" applyNumberFormat="1" applyFont="1" applyBorder="1" applyAlignment="1">
      <alignment horizontal="right" vertical="center"/>
    </xf>
    <xf numFmtId="2" fontId="12" fillId="0" borderId="34" xfId="0" applyNumberFormat="1" applyFont="1" applyBorder="1" applyAlignment="1">
      <alignment horizontal="right" vertical="center"/>
    </xf>
    <xf numFmtId="2" fontId="12" fillId="0" borderId="13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right" wrapText="1"/>
    </xf>
    <xf numFmtId="2" fontId="12" fillId="0" borderId="40" xfId="0" applyNumberFormat="1" applyFont="1" applyBorder="1" applyAlignment="1">
      <alignment vertical="center"/>
    </xf>
    <xf numFmtId="4" fontId="12" fillId="0" borderId="0" xfId="0" applyNumberFormat="1" applyFont="1" applyBorder="1" applyAlignment="1"/>
    <xf numFmtId="4" fontId="14" fillId="0" borderId="5" xfId="0" applyNumberFormat="1" applyFont="1" applyBorder="1" applyAlignment="1"/>
    <xf numFmtId="4" fontId="12" fillId="0" borderId="8" xfId="0" applyNumberFormat="1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 wrapText="1"/>
    </xf>
    <xf numFmtId="0" fontId="13" fillId="0" borderId="5" xfId="0" applyFont="1" applyBorder="1" applyAlignment="1">
      <alignment horizontal="center" vertical="center" wrapText="1"/>
    </xf>
    <xf numFmtId="4" fontId="14" fillId="2" borderId="11" xfId="0" applyNumberFormat="1" applyFont="1" applyFill="1" applyBorder="1" applyAlignment="1">
      <alignment horizontal="right" wrapText="1"/>
    </xf>
    <xf numFmtId="4" fontId="14" fillId="2" borderId="11" xfId="0" applyNumberFormat="1" applyFont="1" applyFill="1" applyBorder="1" applyAlignment="1"/>
    <xf numFmtId="0" fontId="2" fillId="0" borderId="0" xfId="0" applyNumberFormat="1" applyFont="1" applyAlignment="1">
      <alignment horizontal="right" wrapText="1"/>
    </xf>
    <xf numFmtId="0" fontId="13" fillId="0" borderId="5" xfId="0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right" wrapText="1"/>
    </xf>
    <xf numFmtId="0" fontId="5" fillId="0" borderId="15" xfId="0" applyNumberFormat="1" applyFont="1" applyBorder="1" applyAlignment="1">
      <alignment horizontal="right" wrapText="1"/>
    </xf>
    <xf numFmtId="0" fontId="10" fillId="0" borderId="11" xfId="0" applyNumberFormat="1" applyFont="1" applyBorder="1" applyAlignment="1">
      <alignment horizontal="left" wrapText="1"/>
    </xf>
    <xf numFmtId="0" fontId="10" fillId="0" borderId="12" xfId="0" applyNumberFormat="1" applyFont="1" applyBorder="1" applyAlignment="1">
      <alignment horizontal="left" wrapText="1"/>
    </xf>
    <xf numFmtId="0" fontId="11" fillId="0" borderId="11" xfId="0" applyNumberFormat="1" applyFont="1" applyBorder="1" applyAlignment="1">
      <alignment horizontal="left" wrapText="1"/>
    </xf>
    <xf numFmtId="0" fontId="11" fillId="0" borderId="12" xfId="0" applyNumberFormat="1" applyFont="1" applyBorder="1" applyAlignment="1">
      <alignment horizontal="left" wrapText="1"/>
    </xf>
    <xf numFmtId="0" fontId="10" fillId="0" borderId="5" xfId="0" applyNumberFormat="1" applyFont="1" applyBorder="1" applyAlignment="1">
      <alignment horizontal="left" wrapText="1"/>
    </xf>
    <xf numFmtId="0" fontId="5" fillId="0" borderId="8" xfId="0" applyNumberFormat="1" applyFont="1" applyBorder="1" applyAlignment="1">
      <alignment horizontal="right" vertical="center"/>
    </xf>
    <xf numFmtId="0" fontId="11" fillId="0" borderId="5" xfId="0" applyNumberFormat="1" applyFont="1" applyBorder="1" applyAlignment="1">
      <alignment horizontal="left" wrapText="1"/>
    </xf>
    <xf numFmtId="0" fontId="7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left" wrapText="1"/>
    </xf>
    <xf numFmtId="0" fontId="12" fillId="0" borderId="4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left" wrapText="1"/>
    </xf>
    <xf numFmtId="0" fontId="14" fillId="0" borderId="12" xfId="0" applyNumberFormat="1" applyFont="1" applyBorder="1" applyAlignment="1">
      <alignment horizontal="left" wrapText="1"/>
    </xf>
    <xf numFmtId="4" fontId="16" fillId="0" borderId="24" xfId="0" applyNumberFormat="1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2" fillId="0" borderId="15" xfId="0" applyNumberFormat="1" applyFont="1" applyBorder="1" applyAlignment="1">
      <alignment horizontal="right" wrapText="1"/>
    </xf>
    <xf numFmtId="0" fontId="12" fillId="0" borderId="30" xfId="0" applyNumberFormat="1" applyFont="1" applyBorder="1" applyAlignment="1">
      <alignment horizontal="right" wrapText="1"/>
    </xf>
    <xf numFmtId="0" fontId="12" fillId="0" borderId="34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horizontal="center" vertical="center" wrapText="1"/>
    </xf>
    <xf numFmtId="0" fontId="14" fillId="2" borderId="11" xfId="0" applyNumberFormat="1" applyFont="1" applyFill="1" applyBorder="1" applyAlignment="1">
      <alignment horizontal="left" wrapText="1"/>
    </xf>
    <xf numFmtId="0" fontId="14" fillId="2" borderId="12" xfId="0" applyNumberFormat="1" applyFont="1" applyFill="1" applyBorder="1" applyAlignment="1">
      <alignment horizontal="left" wrapText="1"/>
    </xf>
    <xf numFmtId="0" fontId="16" fillId="0" borderId="39" xfId="0" applyFont="1" applyBorder="1" applyAlignment="1">
      <alignment horizontal="center"/>
    </xf>
    <xf numFmtId="0" fontId="14" fillId="2" borderId="5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31" workbookViewId="0">
      <selection activeCell="E19" sqref="E19"/>
    </sheetView>
  </sheetViews>
  <sheetFormatPr defaultColWidth="8.85546875" defaultRowHeight="15" x14ac:dyDescent="0.25"/>
  <cols>
    <col min="1" max="1" width="2.5703125" style="1" customWidth="1"/>
    <col min="2" max="2" width="7.140625" style="1" customWidth="1"/>
    <col min="3" max="3" width="11.5703125" style="1" customWidth="1"/>
    <col min="4" max="4" width="16.7109375" style="1" customWidth="1"/>
    <col min="5" max="5" width="16" style="1" customWidth="1"/>
    <col min="6" max="6" width="14.7109375" style="1" customWidth="1"/>
    <col min="7" max="7" width="16.28515625" style="1" customWidth="1"/>
  </cols>
  <sheetData>
    <row r="1" spans="1:7" ht="3.75" customHeight="1" x14ac:dyDescent="0.25"/>
    <row r="2" spans="1:7" ht="3.75" customHeight="1" x14ac:dyDescent="0.25"/>
    <row r="3" spans="1:7" ht="18" customHeight="1" x14ac:dyDescent="0.25">
      <c r="B3" s="110" t="s">
        <v>0</v>
      </c>
      <c r="C3" s="110"/>
      <c r="D3" s="110"/>
      <c r="E3" s="110"/>
      <c r="F3" s="110"/>
      <c r="G3" s="110"/>
    </row>
    <row r="4" spans="1:7" ht="22.15" customHeight="1" x14ac:dyDescent="0.25">
      <c r="B4" s="111" t="s">
        <v>1</v>
      </c>
      <c r="C4" s="111"/>
      <c r="D4" s="111"/>
      <c r="E4" s="111"/>
      <c r="F4" s="111"/>
      <c r="G4" s="111"/>
    </row>
    <row r="5" spans="1:7" ht="15.75" customHeight="1" x14ac:dyDescent="0.25">
      <c r="B5" s="112" t="s">
        <v>2</v>
      </c>
      <c r="C5" s="112"/>
      <c r="D5" s="112"/>
      <c r="E5" s="112"/>
      <c r="F5" s="112"/>
      <c r="G5" s="112"/>
    </row>
    <row r="6" spans="1:7" ht="15.75" customHeight="1" x14ac:dyDescent="0.25">
      <c r="B6" s="113" t="s">
        <v>3</v>
      </c>
      <c r="C6" s="113"/>
      <c r="D6" s="113"/>
      <c r="E6" s="113"/>
      <c r="F6" s="13">
        <v>1219.5999999999999</v>
      </c>
      <c r="G6" s="2"/>
    </row>
    <row r="7" spans="1:7" ht="19.5" customHeight="1" x14ac:dyDescent="0.25">
      <c r="B7" s="114" t="s">
        <v>35</v>
      </c>
      <c r="C7" s="114"/>
      <c r="D7" s="114"/>
      <c r="E7" s="114"/>
      <c r="F7" s="114"/>
      <c r="G7" s="114"/>
    </row>
    <row r="8" spans="1:7" s="3" customFormat="1" ht="12" customHeight="1" thickBot="1" x14ac:dyDescent="0.25"/>
    <row r="9" spans="1:7" ht="45" customHeight="1" x14ac:dyDescent="0.25">
      <c r="A9" s="4"/>
      <c r="B9" s="105" t="s">
        <v>4</v>
      </c>
      <c r="C9" s="106"/>
      <c r="D9" s="106"/>
      <c r="E9" s="31" t="s">
        <v>5</v>
      </c>
      <c r="F9" s="31" t="s">
        <v>6</v>
      </c>
      <c r="G9" s="32" t="s">
        <v>7</v>
      </c>
    </row>
    <row r="10" spans="1:7" ht="15" customHeight="1" x14ac:dyDescent="0.25">
      <c r="A10" s="4"/>
      <c r="B10" s="17"/>
      <c r="C10" s="18"/>
      <c r="D10" s="18"/>
      <c r="E10" s="37" t="s">
        <v>8</v>
      </c>
      <c r="F10" s="18"/>
      <c r="G10" s="19"/>
    </row>
    <row r="11" spans="1:7" ht="21" customHeight="1" thickBot="1" x14ac:dyDescent="0.3">
      <c r="A11" s="5"/>
      <c r="B11" s="107" t="s">
        <v>9</v>
      </c>
      <c r="C11" s="108"/>
      <c r="D11" s="108"/>
      <c r="E11" s="20">
        <f>F11*5</f>
        <v>157816.24</v>
      </c>
      <c r="F11" s="20">
        <f>G11*F6</f>
        <v>31563.247999999996</v>
      </c>
      <c r="G11" s="26">
        <v>25.88</v>
      </c>
    </row>
    <row r="12" spans="1:7" ht="15.75" customHeight="1" x14ac:dyDescent="0.25">
      <c r="B12" s="14"/>
      <c r="C12" s="15"/>
      <c r="D12" s="15"/>
      <c r="E12" s="38" t="s">
        <v>10</v>
      </c>
      <c r="F12" s="15"/>
      <c r="G12" s="16"/>
    </row>
    <row r="13" spans="1:7" ht="49.5" customHeight="1" x14ac:dyDescent="0.25">
      <c r="A13" s="4"/>
      <c r="B13" s="6" t="s">
        <v>11</v>
      </c>
      <c r="C13" s="109" t="s">
        <v>12</v>
      </c>
      <c r="D13" s="109"/>
      <c r="E13" s="33" t="s">
        <v>5</v>
      </c>
      <c r="F13" s="33" t="s">
        <v>6</v>
      </c>
      <c r="G13" s="34" t="s">
        <v>7</v>
      </c>
    </row>
    <row r="14" spans="1:7" s="3" customFormat="1" ht="12" customHeight="1" x14ac:dyDescent="0.2">
      <c r="A14" s="7"/>
      <c r="B14" s="8">
        <v>1</v>
      </c>
      <c r="C14" s="102" t="s">
        <v>13</v>
      </c>
      <c r="D14" s="102"/>
      <c r="E14" s="21">
        <f t="shared" ref="E14:E33" si="0">F14*5</f>
        <v>10976.399999999998</v>
      </c>
      <c r="F14" s="21">
        <f>G14*F6</f>
        <v>2195.2799999999997</v>
      </c>
      <c r="G14" s="27">
        <v>1.8</v>
      </c>
    </row>
    <row r="15" spans="1:7" s="3" customFormat="1" ht="12" customHeight="1" x14ac:dyDescent="0.2">
      <c r="A15" s="7"/>
      <c r="B15" s="8">
        <v>2</v>
      </c>
      <c r="C15" s="104" t="s">
        <v>14</v>
      </c>
      <c r="D15" s="102"/>
      <c r="E15" s="21">
        <f t="shared" si="0"/>
        <v>3658.7999999999993</v>
      </c>
      <c r="F15" s="21">
        <f>G15*F6</f>
        <v>731.75999999999988</v>
      </c>
      <c r="G15" s="27">
        <v>0.6</v>
      </c>
    </row>
    <row r="16" spans="1:7" s="3" customFormat="1" ht="12" customHeight="1" x14ac:dyDescent="0.2">
      <c r="A16" s="7"/>
      <c r="B16" s="8">
        <v>3</v>
      </c>
      <c r="C16" s="104" t="s">
        <v>15</v>
      </c>
      <c r="D16" s="102"/>
      <c r="E16" s="21">
        <f t="shared" si="0"/>
        <v>18903.8</v>
      </c>
      <c r="F16" s="21">
        <f>G16*F6</f>
        <v>3780.7599999999998</v>
      </c>
      <c r="G16" s="27">
        <v>3.1</v>
      </c>
    </row>
    <row r="17" spans="1:7" s="3" customFormat="1" ht="12" customHeight="1" x14ac:dyDescent="0.2">
      <c r="A17" s="7"/>
      <c r="B17" s="8">
        <v>4</v>
      </c>
      <c r="C17" s="100" t="s">
        <v>16</v>
      </c>
      <c r="D17" s="101"/>
      <c r="E17" s="21">
        <f t="shared" si="0"/>
        <v>853.72</v>
      </c>
      <c r="F17" s="24">
        <f>G17*F6</f>
        <v>170.744</v>
      </c>
      <c r="G17" s="27">
        <v>0.14000000000000001</v>
      </c>
    </row>
    <row r="18" spans="1:7" s="3" customFormat="1" ht="12" customHeight="1" x14ac:dyDescent="0.2">
      <c r="A18" s="7"/>
      <c r="B18" s="8">
        <v>5</v>
      </c>
      <c r="C18" s="102" t="s">
        <v>17</v>
      </c>
      <c r="D18" s="102"/>
      <c r="E18" s="21">
        <f t="shared" si="0"/>
        <v>2439.1999999999998</v>
      </c>
      <c r="F18" s="24">
        <f>G18*F6</f>
        <v>487.84</v>
      </c>
      <c r="G18" s="27">
        <v>0.4</v>
      </c>
    </row>
    <row r="19" spans="1:7" s="3" customFormat="1" ht="21.75" customHeight="1" x14ac:dyDescent="0.2">
      <c r="A19" s="7"/>
      <c r="B19" s="8">
        <v>6</v>
      </c>
      <c r="C19" s="104" t="s">
        <v>18</v>
      </c>
      <c r="D19" s="102"/>
      <c r="E19" s="21">
        <f t="shared" si="0"/>
        <v>17867.14</v>
      </c>
      <c r="F19" s="24">
        <f>G19*F6</f>
        <v>3573.4279999999999</v>
      </c>
      <c r="G19" s="28">
        <v>2.93</v>
      </c>
    </row>
    <row r="20" spans="1:7" s="3" customFormat="1" ht="21.75" customHeight="1" x14ac:dyDescent="0.2">
      <c r="A20" s="7"/>
      <c r="B20" s="8">
        <v>7</v>
      </c>
      <c r="C20" s="102" t="s">
        <v>19</v>
      </c>
      <c r="D20" s="102"/>
      <c r="E20" s="21">
        <f>F20*5</f>
        <v>10976.399999999998</v>
      </c>
      <c r="F20" s="21">
        <f>G20*F6</f>
        <v>2195.2799999999997</v>
      </c>
      <c r="G20" s="27">
        <v>1.8</v>
      </c>
    </row>
    <row r="21" spans="1:7" s="3" customFormat="1" ht="21.75" customHeight="1" x14ac:dyDescent="0.2">
      <c r="A21" s="7"/>
      <c r="B21" s="8">
        <v>8</v>
      </c>
      <c r="C21" s="104" t="s">
        <v>20</v>
      </c>
      <c r="D21" s="102"/>
      <c r="E21" s="21">
        <f t="shared" si="0"/>
        <v>975.68</v>
      </c>
      <c r="F21" s="24">
        <f>G21*F6</f>
        <v>195.136</v>
      </c>
      <c r="G21" s="28">
        <v>0.16</v>
      </c>
    </row>
    <row r="22" spans="1:7" s="3" customFormat="1" ht="11.25" customHeight="1" x14ac:dyDescent="0.2">
      <c r="A22" s="7"/>
      <c r="B22" s="8">
        <v>9</v>
      </c>
      <c r="C22" s="102" t="s">
        <v>21</v>
      </c>
      <c r="D22" s="102"/>
      <c r="E22" s="21">
        <f t="shared" si="0"/>
        <v>3658.7999999999993</v>
      </c>
      <c r="F22" s="21">
        <f>G22*F6</f>
        <v>731.75999999999988</v>
      </c>
      <c r="G22" s="27">
        <v>0.6</v>
      </c>
    </row>
    <row r="23" spans="1:7" s="3" customFormat="1" ht="32.25" customHeight="1" x14ac:dyDescent="0.2">
      <c r="A23" s="7"/>
      <c r="B23" s="8">
        <v>10</v>
      </c>
      <c r="C23" s="102" t="s">
        <v>22</v>
      </c>
      <c r="D23" s="102"/>
      <c r="E23" s="21">
        <f t="shared" si="0"/>
        <v>8842.0999999999985</v>
      </c>
      <c r="F23" s="21">
        <f>G23*F6</f>
        <v>1768.4199999999998</v>
      </c>
      <c r="G23" s="27">
        <v>1.45</v>
      </c>
    </row>
    <row r="24" spans="1:7" s="3" customFormat="1" ht="32.25" customHeight="1" x14ac:dyDescent="0.2">
      <c r="A24" s="7"/>
      <c r="B24" s="8">
        <v>11</v>
      </c>
      <c r="C24" s="102" t="s">
        <v>23</v>
      </c>
      <c r="D24" s="102"/>
      <c r="E24" s="21">
        <f t="shared" si="0"/>
        <v>10671.499999999998</v>
      </c>
      <c r="F24" s="21">
        <f>G24*F6</f>
        <v>2134.2999999999997</v>
      </c>
      <c r="G24" s="27">
        <v>1.75</v>
      </c>
    </row>
    <row r="25" spans="1:7" s="3" customFormat="1" ht="21.75" customHeight="1" x14ac:dyDescent="0.2">
      <c r="A25" s="7"/>
      <c r="B25" s="8">
        <v>12</v>
      </c>
      <c r="C25" s="102" t="s">
        <v>24</v>
      </c>
      <c r="D25" s="102"/>
      <c r="E25" s="21">
        <f t="shared" si="0"/>
        <v>12500.899999999998</v>
      </c>
      <c r="F25" s="21">
        <f>G25*F6</f>
        <v>2500.1799999999994</v>
      </c>
      <c r="G25" s="27">
        <v>2.0499999999999998</v>
      </c>
    </row>
    <row r="26" spans="1:7" s="3" customFormat="1" ht="32.25" customHeight="1" x14ac:dyDescent="0.2">
      <c r="A26" s="7"/>
      <c r="B26" s="8">
        <v>13</v>
      </c>
      <c r="C26" s="102" t="s">
        <v>25</v>
      </c>
      <c r="D26" s="102"/>
      <c r="E26" s="21">
        <f t="shared" si="0"/>
        <v>7012.6999999999989</v>
      </c>
      <c r="F26" s="21">
        <f>G26*F6</f>
        <v>1402.5399999999997</v>
      </c>
      <c r="G26" s="27">
        <v>1.1499999999999999</v>
      </c>
    </row>
    <row r="27" spans="1:7" s="3" customFormat="1" ht="22.5" customHeight="1" x14ac:dyDescent="0.2">
      <c r="A27" s="7"/>
      <c r="B27" s="8">
        <v>14</v>
      </c>
      <c r="C27" s="104" t="s">
        <v>26</v>
      </c>
      <c r="D27" s="102"/>
      <c r="E27" s="21">
        <f t="shared" si="0"/>
        <v>5488.1999999999989</v>
      </c>
      <c r="F27" s="24">
        <f>G27*F6</f>
        <v>1097.6399999999999</v>
      </c>
      <c r="G27" s="28">
        <v>0.9</v>
      </c>
    </row>
    <row r="28" spans="1:7" s="3" customFormat="1" ht="21.75" customHeight="1" x14ac:dyDescent="0.2">
      <c r="A28" s="7"/>
      <c r="B28" s="8">
        <v>15</v>
      </c>
      <c r="C28" s="102" t="s">
        <v>27</v>
      </c>
      <c r="D28" s="102"/>
      <c r="E28" s="21">
        <f t="shared" si="0"/>
        <v>9756.7999999999993</v>
      </c>
      <c r="F28" s="21">
        <f>G28*F6</f>
        <v>1951.36</v>
      </c>
      <c r="G28" s="27">
        <v>1.6</v>
      </c>
    </row>
    <row r="29" spans="1:7" s="3" customFormat="1" ht="21.75" customHeight="1" x14ac:dyDescent="0.2">
      <c r="A29" s="7"/>
      <c r="B29" s="8">
        <v>16</v>
      </c>
      <c r="C29" s="102" t="s">
        <v>28</v>
      </c>
      <c r="D29" s="102"/>
      <c r="E29" s="21">
        <f t="shared" si="0"/>
        <v>12805.8</v>
      </c>
      <c r="F29" s="21">
        <f>G29*F6</f>
        <v>2561.16</v>
      </c>
      <c r="G29" s="27">
        <v>2.1</v>
      </c>
    </row>
    <row r="30" spans="1:7" s="3" customFormat="1" ht="12" customHeight="1" x14ac:dyDescent="0.2">
      <c r="A30" s="7"/>
      <c r="B30" s="8">
        <v>17</v>
      </c>
      <c r="C30" s="102" t="s">
        <v>29</v>
      </c>
      <c r="D30" s="102"/>
      <c r="E30" s="21">
        <f t="shared" si="0"/>
        <v>4878.3999999999996</v>
      </c>
      <c r="F30" s="21">
        <f>G30*F6</f>
        <v>975.68</v>
      </c>
      <c r="G30" s="27">
        <v>0.8</v>
      </c>
    </row>
    <row r="31" spans="1:7" s="3" customFormat="1" ht="12" customHeight="1" x14ac:dyDescent="0.2">
      <c r="A31" s="7"/>
      <c r="B31" s="8">
        <v>18</v>
      </c>
      <c r="C31" s="102" t="s">
        <v>30</v>
      </c>
      <c r="D31" s="102"/>
      <c r="E31" s="21">
        <f t="shared" si="0"/>
        <v>4268.5999999999995</v>
      </c>
      <c r="F31" s="21">
        <f>G31*F6</f>
        <v>853.71999999999991</v>
      </c>
      <c r="G31" s="27">
        <v>0.7</v>
      </c>
    </row>
    <row r="32" spans="1:7" s="3" customFormat="1" ht="21.75" customHeight="1" x14ac:dyDescent="0.2">
      <c r="A32" s="7"/>
      <c r="B32" s="8">
        <v>19</v>
      </c>
      <c r="C32" s="98" t="s">
        <v>31</v>
      </c>
      <c r="D32" s="99"/>
      <c r="E32" s="21">
        <f t="shared" si="0"/>
        <v>21342.999999999996</v>
      </c>
      <c r="F32" s="21">
        <f>G32*F6</f>
        <v>4268.5999999999995</v>
      </c>
      <c r="G32" s="27">
        <v>3.5</v>
      </c>
    </row>
    <row r="33" spans="1:7" s="3" customFormat="1" ht="12" customHeight="1" x14ac:dyDescent="0.2">
      <c r="A33" s="7"/>
      <c r="B33" s="8">
        <v>20</v>
      </c>
      <c r="C33" s="100" t="s">
        <v>32</v>
      </c>
      <c r="D33" s="101"/>
      <c r="E33" s="21">
        <f t="shared" si="0"/>
        <v>7317.5999999999985</v>
      </c>
      <c r="F33" s="21">
        <f>G33*F6</f>
        <v>1463.5199999999998</v>
      </c>
      <c r="G33" s="27">
        <v>1.2</v>
      </c>
    </row>
    <row r="34" spans="1:7" s="3" customFormat="1" ht="24" customHeight="1" thickBot="1" x14ac:dyDescent="0.25">
      <c r="A34" s="5"/>
      <c r="B34" s="9"/>
      <c r="C34" s="103" t="s">
        <v>33</v>
      </c>
      <c r="D34" s="103"/>
      <c r="E34" s="22">
        <f>SUM(E14:E33)</f>
        <v>175195.53999999998</v>
      </c>
      <c r="F34" s="22">
        <f>SUM(F14:F33)</f>
        <v>35039.108</v>
      </c>
      <c r="G34" s="29">
        <f>SUM(G14:G33)</f>
        <v>28.73</v>
      </c>
    </row>
    <row r="35" spans="1:7" s="3" customFormat="1" ht="37.15" customHeight="1" thickBot="1" x14ac:dyDescent="0.25">
      <c r="A35" s="5"/>
      <c r="B35" s="10"/>
      <c r="C35" s="96" t="s">
        <v>34</v>
      </c>
      <c r="D35" s="97"/>
      <c r="E35" s="23">
        <f>E11-E34</f>
        <v>-17379.299999999988</v>
      </c>
      <c r="F35" s="25"/>
      <c r="G35" s="30"/>
    </row>
    <row r="36" spans="1:7" x14ac:dyDescent="0.25">
      <c r="B36" s="11"/>
      <c r="C36" s="11"/>
      <c r="D36" s="11"/>
      <c r="E36" s="11"/>
      <c r="F36" s="11"/>
      <c r="G36" s="11"/>
    </row>
  </sheetData>
  <mergeCells count="30">
    <mergeCell ref="B3:G3"/>
    <mergeCell ref="B4:G4"/>
    <mergeCell ref="B5:G5"/>
    <mergeCell ref="B6:E6"/>
    <mergeCell ref="B7:G7"/>
    <mergeCell ref="B9:D9"/>
    <mergeCell ref="B11:D11"/>
    <mergeCell ref="C14:D14"/>
    <mergeCell ref="C15:D15"/>
    <mergeCell ref="C13:D13"/>
    <mergeCell ref="C18:D18"/>
    <mergeCell ref="C19:D19"/>
    <mergeCell ref="C16:D16"/>
    <mergeCell ref="C17:D17"/>
    <mergeCell ref="C22:D22"/>
    <mergeCell ref="C28:D28"/>
    <mergeCell ref="C29:D29"/>
    <mergeCell ref="C34:D34"/>
    <mergeCell ref="C23:D23"/>
    <mergeCell ref="C20:D20"/>
    <mergeCell ref="C21:D21"/>
    <mergeCell ref="C26:D26"/>
    <mergeCell ref="C27:D27"/>
    <mergeCell ref="C24:D24"/>
    <mergeCell ref="C25:D25"/>
    <mergeCell ref="C35:D35"/>
    <mergeCell ref="C32:D32"/>
    <mergeCell ref="C33:D33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19" workbookViewId="0">
      <selection activeCell="E21" sqref="E21"/>
    </sheetView>
  </sheetViews>
  <sheetFormatPr defaultColWidth="8.85546875" defaultRowHeight="15" x14ac:dyDescent="0.25"/>
  <cols>
    <col min="1" max="1" width="2.5703125" style="1" customWidth="1"/>
    <col min="2" max="2" width="7.140625" style="1" customWidth="1"/>
    <col min="3" max="3" width="11.5703125" style="1" customWidth="1"/>
    <col min="4" max="4" width="16.7109375" style="1" customWidth="1"/>
    <col min="5" max="5" width="15.28515625" style="1" customWidth="1"/>
    <col min="6" max="6" width="11.28515625" style="1" customWidth="1"/>
    <col min="7" max="7" width="13.7109375" style="1" customWidth="1"/>
  </cols>
  <sheetData>
    <row r="1" spans="1:7" ht="3.75" customHeight="1" x14ac:dyDescent="0.25">
      <c r="A1" s="1" t="s">
        <v>36</v>
      </c>
    </row>
    <row r="2" spans="1:7" ht="3.75" customHeight="1" x14ac:dyDescent="0.25"/>
    <row r="3" spans="1:7" ht="18" customHeight="1" x14ac:dyDescent="0.25">
      <c r="B3" s="110" t="s">
        <v>0</v>
      </c>
      <c r="C3" s="110"/>
      <c r="D3" s="110"/>
      <c r="E3" s="110"/>
      <c r="F3" s="110"/>
      <c r="G3" s="110"/>
    </row>
    <row r="4" spans="1:7" ht="22.15" customHeight="1" x14ac:dyDescent="0.25">
      <c r="B4" s="111" t="s">
        <v>1</v>
      </c>
      <c r="C4" s="111"/>
      <c r="D4" s="111"/>
      <c r="E4" s="111"/>
      <c r="F4" s="111"/>
      <c r="G4" s="111"/>
    </row>
    <row r="5" spans="1:7" ht="15.75" customHeight="1" x14ac:dyDescent="0.25">
      <c r="B5" s="112" t="s">
        <v>2</v>
      </c>
      <c r="C5" s="112"/>
      <c r="D5" s="112"/>
      <c r="E5" s="112"/>
      <c r="F5" s="112"/>
      <c r="G5" s="112"/>
    </row>
    <row r="6" spans="1:7" ht="15.75" customHeight="1" x14ac:dyDescent="0.25">
      <c r="B6" s="113" t="s">
        <v>3</v>
      </c>
      <c r="C6" s="113"/>
      <c r="D6" s="113"/>
      <c r="E6" s="113"/>
      <c r="F6" s="13">
        <v>1219.5999999999999</v>
      </c>
      <c r="G6" s="2"/>
    </row>
    <row r="7" spans="1:7" ht="19.5" customHeight="1" x14ac:dyDescent="0.25">
      <c r="B7" s="114" t="s">
        <v>42</v>
      </c>
      <c r="C7" s="114"/>
      <c r="D7" s="114"/>
      <c r="E7" s="114"/>
      <c r="F7" s="114"/>
      <c r="G7" s="114"/>
    </row>
    <row r="8" spans="1:7" s="3" customFormat="1" ht="12" customHeight="1" thickBot="1" x14ac:dyDescent="0.25"/>
    <row r="9" spans="1:7" ht="47.25" customHeight="1" x14ac:dyDescent="0.25">
      <c r="A9" s="4"/>
      <c r="B9" s="105" t="s">
        <v>4</v>
      </c>
      <c r="C9" s="106"/>
      <c r="D9" s="106"/>
      <c r="E9" s="31" t="s">
        <v>5</v>
      </c>
      <c r="F9" s="31" t="s">
        <v>6</v>
      </c>
      <c r="G9" s="32" t="s">
        <v>7</v>
      </c>
    </row>
    <row r="10" spans="1:7" ht="15" customHeight="1" x14ac:dyDescent="0.25">
      <c r="A10" s="4"/>
      <c r="B10" s="17"/>
      <c r="C10" s="18"/>
      <c r="D10" s="18"/>
      <c r="E10" s="36" t="s">
        <v>8</v>
      </c>
      <c r="F10" s="18"/>
      <c r="G10" s="19"/>
    </row>
    <row r="11" spans="1:7" ht="21" customHeight="1" thickBot="1" x14ac:dyDescent="0.3">
      <c r="A11" s="5"/>
      <c r="B11" s="107" t="s">
        <v>9</v>
      </c>
      <c r="C11" s="108"/>
      <c r="D11" s="108"/>
      <c r="E11" s="35">
        <f>F11*7</f>
        <v>234175.39599999998</v>
      </c>
      <c r="F11" s="20">
        <f>G11*F6</f>
        <v>33453.627999999997</v>
      </c>
      <c r="G11" s="26">
        <v>27.43</v>
      </c>
    </row>
    <row r="12" spans="1:7" ht="15.75" customHeight="1" x14ac:dyDescent="0.25">
      <c r="B12" s="14"/>
      <c r="C12" s="15"/>
      <c r="D12" s="15"/>
      <c r="E12" s="36" t="s">
        <v>10</v>
      </c>
      <c r="F12" s="15"/>
      <c r="G12" s="16"/>
    </row>
    <row r="13" spans="1:7" ht="49.5" customHeight="1" x14ac:dyDescent="0.25">
      <c r="A13" s="4"/>
      <c r="B13" s="6" t="s">
        <v>11</v>
      </c>
      <c r="C13" s="109" t="s">
        <v>12</v>
      </c>
      <c r="D13" s="109"/>
      <c r="E13" s="33" t="s">
        <v>5</v>
      </c>
      <c r="F13" s="33" t="s">
        <v>6</v>
      </c>
      <c r="G13" s="34" t="s">
        <v>7</v>
      </c>
    </row>
    <row r="14" spans="1:7" s="3" customFormat="1" ht="12" customHeight="1" x14ac:dyDescent="0.2">
      <c r="A14" s="7"/>
      <c r="B14" s="8">
        <v>1</v>
      </c>
      <c r="C14" s="102" t="s">
        <v>13</v>
      </c>
      <c r="D14" s="102"/>
      <c r="E14" s="21">
        <f t="shared" ref="E14:E33" si="0">F14*7</f>
        <v>16220.679999999998</v>
      </c>
      <c r="F14" s="21">
        <f>G14*F6</f>
        <v>2317.2399999999998</v>
      </c>
      <c r="G14" s="27">
        <v>1.9</v>
      </c>
    </row>
    <row r="15" spans="1:7" s="3" customFormat="1" ht="12" customHeight="1" x14ac:dyDescent="0.2">
      <c r="A15" s="7"/>
      <c r="B15" s="8">
        <v>2</v>
      </c>
      <c r="C15" s="104" t="s">
        <v>14</v>
      </c>
      <c r="D15" s="102"/>
      <c r="E15" s="21">
        <f t="shared" si="0"/>
        <v>7683.48</v>
      </c>
      <c r="F15" s="21">
        <f>G15*F6</f>
        <v>1097.6399999999999</v>
      </c>
      <c r="G15" s="27">
        <v>0.9</v>
      </c>
    </row>
    <row r="16" spans="1:7" s="3" customFormat="1" ht="12" customHeight="1" x14ac:dyDescent="0.2">
      <c r="A16" s="7"/>
      <c r="B16" s="8">
        <v>3</v>
      </c>
      <c r="C16" s="104" t="s">
        <v>15</v>
      </c>
      <c r="D16" s="102"/>
      <c r="E16" s="21">
        <f t="shared" si="0"/>
        <v>26465.32</v>
      </c>
      <c r="F16" s="21">
        <f>G16*F6</f>
        <v>3780.7599999999998</v>
      </c>
      <c r="G16" s="27">
        <v>3.1</v>
      </c>
    </row>
    <row r="17" spans="1:7" s="3" customFormat="1" ht="12" customHeight="1" x14ac:dyDescent="0.2">
      <c r="A17" s="7"/>
      <c r="B17" s="8">
        <v>4</v>
      </c>
      <c r="C17" s="100" t="s">
        <v>16</v>
      </c>
      <c r="D17" s="101"/>
      <c r="E17" s="21">
        <f t="shared" si="0"/>
        <v>1280.5799999999997</v>
      </c>
      <c r="F17" s="24">
        <f>G17*F6</f>
        <v>182.93999999999997</v>
      </c>
      <c r="G17" s="27">
        <v>0.15</v>
      </c>
    </row>
    <row r="18" spans="1:7" s="3" customFormat="1" ht="12" customHeight="1" x14ac:dyDescent="0.2">
      <c r="A18" s="7"/>
      <c r="B18" s="8">
        <v>5</v>
      </c>
      <c r="C18" s="102" t="s">
        <v>17</v>
      </c>
      <c r="D18" s="102"/>
      <c r="E18" s="21">
        <f t="shared" si="0"/>
        <v>4268.5999999999995</v>
      </c>
      <c r="F18" s="24">
        <f>G18*F6</f>
        <v>609.79999999999995</v>
      </c>
      <c r="G18" s="27">
        <v>0.5</v>
      </c>
    </row>
    <row r="19" spans="1:7" s="3" customFormat="1" ht="21.75" customHeight="1" x14ac:dyDescent="0.2">
      <c r="A19" s="7"/>
      <c r="B19" s="8">
        <v>6</v>
      </c>
      <c r="C19" s="104" t="s">
        <v>18</v>
      </c>
      <c r="D19" s="102"/>
      <c r="E19" s="21">
        <f t="shared" si="0"/>
        <v>25013.995999999999</v>
      </c>
      <c r="F19" s="24">
        <f>G19*F6</f>
        <v>3573.4279999999999</v>
      </c>
      <c r="G19" s="28">
        <v>2.93</v>
      </c>
    </row>
    <row r="20" spans="1:7" s="3" customFormat="1" ht="21.75" customHeight="1" x14ac:dyDescent="0.2">
      <c r="A20" s="7"/>
      <c r="B20" s="8">
        <v>7</v>
      </c>
      <c r="C20" s="102" t="s">
        <v>19</v>
      </c>
      <c r="D20" s="102"/>
      <c r="E20" s="21">
        <f>F20*7</f>
        <v>16220.679999999998</v>
      </c>
      <c r="F20" s="21">
        <f>G20*F6</f>
        <v>2317.2399999999998</v>
      </c>
      <c r="G20" s="27">
        <v>1.9</v>
      </c>
    </row>
    <row r="21" spans="1:7" s="3" customFormat="1" ht="21.75" customHeight="1" x14ac:dyDescent="0.2">
      <c r="A21" s="7"/>
      <c r="B21" s="8">
        <v>8</v>
      </c>
      <c r="C21" s="104" t="s">
        <v>20</v>
      </c>
      <c r="D21" s="102"/>
      <c r="E21" s="21">
        <f t="shared" si="0"/>
        <v>1365.952</v>
      </c>
      <c r="F21" s="24">
        <f>G21*F6</f>
        <v>195.136</v>
      </c>
      <c r="G21" s="28">
        <v>0.16</v>
      </c>
    </row>
    <row r="22" spans="1:7" s="3" customFormat="1" ht="11.25" customHeight="1" x14ac:dyDescent="0.2">
      <c r="A22" s="7"/>
      <c r="B22" s="8">
        <v>9</v>
      </c>
      <c r="C22" s="102" t="s">
        <v>21</v>
      </c>
      <c r="D22" s="102"/>
      <c r="E22" s="21">
        <f t="shared" si="0"/>
        <v>5122.3199999999988</v>
      </c>
      <c r="F22" s="21">
        <f>G22*F6</f>
        <v>731.75999999999988</v>
      </c>
      <c r="G22" s="27">
        <v>0.6</v>
      </c>
    </row>
    <row r="23" spans="1:7" s="3" customFormat="1" ht="32.25" customHeight="1" x14ac:dyDescent="0.2">
      <c r="A23" s="7"/>
      <c r="B23" s="8">
        <v>10</v>
      </c>
      <c r="C23" s="102" t="s">
        <v>22</v>
      </c>
      <c r="D23" s="102"/>
      <c r="E23" s="21">
        <f t="shared" si="0"/>
        <v>13232.66</v>
      </c>
      <c r="F23" s="21">
        <f>G23*F6</f>
        <v>1890.3799999999999</v>
      </c>
      <c r="G23" s="27">
        <v>1.55</v>
      </c>
    </row>
    <row r="24" spans="1:7" s="3" customFormat="1" ht="32.25" customHeight="1" x14ac:dyDescent="0.2">
      <c r="A24" s="7"/>
      <c r="B24" s="8">
        <v>11</v>
      </c>
      <c r="C24" s="102" t="s">
        <v>23</v>
      </c>
      <c r="D24" s="102"/>
      <c r="E24" s="21">
        <f t="shared" si="0"/>
        <v>15793.819999999998</v>
      </c>
      <c r="F24" s="21">
        <f>G24*F6</f>
        <v>2256.2599999999998</v>
      </c>
      <c r="G24" s="27">
        <v>1.85</v>
      </c>
    </row>
    <row r="25" spans="1:7" s="3" customFormat="1" ht="21.75" customHeight="1" x14ac:dyDescent="0.2">
      <c r="A25" s="7"/>
      <c r="B25" s="8">
        <v>12</v>
      </c>
      <c r="C25" s="102" t="s">
        <v>24</v>
      </c>
      <c r="D25" s="102"/>
      <c r="E25" s="21">
        <f t="shared" si="0"/>
        <v>18354.98</v>
      </c>
      <c r="F25" s="21">
        <f>G25*F6</f>
        <v>2622.14</v>
      </c>
      <c r="G25" s="27">
        <v>2.15</v>
      </c>
    </row>
    <row r="26" spans="1:7" s="3" customFormat="1" ht="32.25" customHeight="1" x14ac:dyDescent="0.2">
      <c r="A26" s="7"/>
      <c r="B26" s="8">
        <v>13</v>
      </c>
      <c r="C26" s="102" t="s">
        <v>25</v>
      </c>
      <c r="D26" s="102"/>
      <c r="E26" s="21">
        <f t="shared" si="0"/>
        <v>10671.5</v>
      </c>
      <c r="F26" s="21">
        <f>G26*F6</f>
        <v>1524.5</v>
      </c>
      <c r="G26" s="27">
        <v>1.25</v>
      </c>
    </row>
    <row r="27" spans="1:7" s="3" customFormat="1" ht="22.5" customHeight="1" x14ac:dyDescent="0.2">
      <c r="A27" s="7"/>
      <c r="B27" s="8">
        <v>14</v>
      </c>
      <c r="C27" s="104" t="s">
        <v>26</v>
      </c>
      <c r="D27" s="102"/>
      <c r="E27" s="21">
        <f t="shared" si="0"/>
        <v>7683.48</v>
      </c>
      <c r="F27" s="24">
        <f>G27*F6</f>
        <v>1097.6399999999999</v>
      </c>
      <c r="G27" s="28">
        <v>0.9</v>
      </c>
    </row>
    <row r="28" spans="1:7" s="3" customFormat="1" ht="21.75" customHeight="1" x14ac:dyDescent="0.2">
      <c r="A28" s="7"/>
      <c r="B28" s="8">
        <v>15</v>
      </c>
      <c r="C28" s="102" t="s">
        <v>27</v>
      </c>
      <c r="D28" s="102"/>
      <c r="E28" s="21">
        <f t="shared" si="0"/>
        <v>14940.099999999999</v>
      </c>
      <c r="F28" s="21">
        <f>G28*F6</f>
        <v>2134.2999999999997</v>
      </c>
      <c r="G28" s="27">
        <v>1.75</v>
      </c>
    </row>
    <row r="29" spans="1:7" s="3" customFormat="1" ht="21.75" customHeight="1" x14ac:dyDescent="0.2">
      <c r="A29" s="7"/>
      <c r="B29" s="8">
        <v>16</v>
      </c>
      <c r="C29" s="102" t="s">
        <v>28</v>
      </c>
      <c r="D29" s="102"/>
      <c r="E29" s="21">
        <f t="shared" si="0"/>
        <v>18781.84</v>
      </c>
      <c r="F29" s="21">
        <f>G29*F6</f>
        <v>2683.12</v>
      </c>
      <c r="G29" s="27">
        <v>2.2000000000000002</v>
      </c>
    </row>
    <row r="30" spans="1:7" s="3" customFormat="1" ht="12" customHeight="1" x14ac:dyDescent="0.2">
      <c r="A30" s="7"/>
      <c r="B30" s="8">
        <v>17</v>
      </c>
      <c r="C30" s="102" t="s">
        <v>29</v>
      </c>
      <c r="D30" s="102"/>
      <c r="E30" s="21">
        <f t="shared" si="0"/>
        <v>7683.48</v>
      </c>
      <c r="F30" s="21">
        <f>G30*F6</f>
        <v>1097.6399999999999</v>
      </c>
      <c r="G30" s="27">
        <v>0.9</v>
      </c>
    </row>
    <row r="31" spans="1:7" s="3" customFormat="1" ht="12" customHeight="1" x14ac:dyDescent="0.2">
      <c r="A31" s="7"/>
      <c r="B31" s="8">
        <v>18</v>
      </c>
      <c r="C31" s="102" t="s">
        <v>30</v>
      </c>
      <c r="D31" s="102"/>
      <c r="E31" s="21">
        <f t="shared" si="0"/>
        <v>6829.7599999999993</v>
      </c>
      <c r="F31" s="21">
        <f>G31*F6</f>
        <v>975.68</v>
      </c>
      <c r="G31" s="27">
        <v>0.8</v>
      </c>
    </row>
    <row r="32" spans="1:7" s="3" customFormat="1" ht="21.75" customHeight="1" x14ac:dyDescent="0.2">
      <c r="A32" s="7"/>
      <c r="B32" s="8">
        <v>19</v>
      </c>
      <c r="C32" s="98" t="s">
        <v>31</v>
      </c>
      <c r="D32" s="99"/>
      <c r="E32" s="21">
        <f t="shared" si="0"/>
        <v>30733.919999999998</v>
      </c>
      <c r="F32" s="21">
        <f>G32*F6</f>
        <v>4390.5599999999995</v>
      </c>
      <c r="G32" s="27">
        <v>3.6</v>
      </c>
    </row>
    <row r="33" spans="1:7" s="3" customFormat="1" ht="12" customHeight="1" x14ac:dyDescent="0.2">
      <c r="A33" s="7"/>
      <c r="B33" s="8">
        <v>20</v>
      </c>
      <c r="C33" s="100" t="s">
        <v>32</v>
      </c>
      <c r="D33" s="101"/>
      <c r="E33" s="21">
        <f t="shared" si="0"/>
        <v>10244.639999999998</v>
      </c>
      <c r="F33" s="21">
        <f>G33*F6</f>
        <v>1463.5199999999998</v>
      </c>
      <c r="G33" s="27">
        <v>1.2</v>
      </c>
    </row>
    <row r="34" spans="1:7" s="3" customFormat="1" ht="24" customHeight="1" thickBot="1" x14ac:dyDescent="0.25">
      <c r="A34" s="5"/>
      <c r="B34" s="9"/>
      <c r="C34" s="103" t="s">
        <v>33</v>
      </c>
      <c r="D34" s="103"/>
      <c r="E34" s="22">
        <f>SUM(E14:E33)</f>
        <v>258591.78800000003</v>
      </c>
      <c r="F34" s="22">
        <f>SUM(F14:F33)</f>
        <v>36941.683999999994</v>
      </c>
      <c r="G34" s="29">
        <f>SUM(G14:G33)</f>
        <v>30.29</v>
      </c>
    </row>
    <row r="35" spans="1:7" s="3" customFormat="1" ht="37.15" customHeight="1" thickBot="1" x14ac:dyDescent="0.25">
      <c r="A35" s="5"/>
      <c r="B35" s="10"/>
      <c r="C35" s="96" t="s">
        <v>34</v>
      </c>
      <c r="D35" s="97"/>
      <c r="E35" s="23">
        <f>E11-E34</f>
        <v>-24416.392000000051</v>
      </c>
      <c r="F35" s="25"/>
      <c r="G35" s="30"/>
    </row>
    <row r="36" spans="1:7" x14ac:dyDescent="0.25">
      <c r="B36" s="11"/>
      <c r="C36" s="11"/>
      <c r="D36" s="11"/>
      <c r="E36" s="11"/>
      <c r="F36" s="11"/>
      <c r="G36" s="11"/>
    </row>
  </sheetData>
  <mergeCells count="30">
    <mergeCell ref="B3:G3"/>
    <mergeCell ref="B4:G4"/>
    <mergeCell ref="B5:G5"/>
    <mergeCell ref="B6:E6"/>
    <mergeCell ref="B7:G7"/>
    <mergeCell ref="B9:D9"/>
    <mergeCell ref="B11:D11"/>
    <mergeCell ref="C14:D14"/>
    <mergeCell ref="C15:D15"/>
    <mergeCell ref="C13:D13"/>
    <mergeCell ref="C18:D18"/>
    <mergeCell ref="C19:D19"/>
    <mergeCell ref="C16:D16"/>
    <mergeCell ref="C17:D17"/>
    <mergeCell ref="C22:D22"/>
    <mergeCell ref="C28:D28"/>
    <mergeCell ref="C29:D29"/>
    <mergeCell ref="C34:D34"/>
    <mergeCell ref="C23:D23"/>
    <mergeCell ref="C20:D20"/>
    <mergeCell ref="C21:D21"/>
    <mergeCell ref="C26:D26"/>
    <mergeCell ref="C27:D27"/>
    <mergeCell ref="C24:D24"/>
    <mergeCell ref="C25:D25"/>
    <mergeCell ref="C35:D35"/>
    <mergeCell ref="C32:D32"/>
    <mergeCell ref="C33:D33"/>
    <mergeCell ref="C30:D30"/>
    <mergeCell ref="C31:D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sqref="A1:XFD1048576"/>
    </sheetView>
  </sheetViews>
  <sheetFormatPr defaultColWidth="8.85546875" defaultRowHeight="15" x14ac:dyDescent="0.25"/>
  <cols>
    <col min="1" max="1" width="2.5703125" style="1" customWidth="1"/>
    <col min="2" max="2" width="7.140625" style="1" customWidth="1"/>
    <col min="3" max="3" width="11.5703125" style="1" customWidth="1"/>
    <col min="4" max="5" width="16.7109375" style="1" customWidth="1"/>
    <col min="6" max="6" width="16.5703125" style="1" customWidth="1"/>
    <col min="7" max="7" width="15.28515625" style="1" customWidth="1"/>
    <col min="8" max="8" width="13.28515625" style="1" customWidth="1"/>
    <col min="9" max="9" width="11.28515625" style="1" customWidth="1"/>
    <col min="10" max="10" width="13.7109375" style="1" customWidth="1"/>
  </cols>
  <sheetData>
    <row r="1" spans="1:10" ht="3.75" customHeight="1" x14ac:dyDescent="0.25">
      <c r="A1" s="1" t="s">
        <v>36</v>
      </c>
    </row>
    <row r="2" spans="1:10" ht="3.75" customHeight="1" x14ac:dyDescent="0.25"/>
    <row r="3" spans="1:10" ht="18" customHeight="1" x14ac:dyDescent="0.25">
      <c r="B3" s="110" t="s">
        <v>0</v>
      </c>
      <c r="C3" s="110"/>
      <c r="D3" s="110"/>
      <c r="E3" s="110"/>
      <c r="F3" s="110"/>
      <c r="G3" s="110"/>
      <c r="H3" s="110"/>
      <c r="I3" s="110"/>
      <c r="J3" s="110"/>
    </row>
    <row r="4" spans="1:10" ht="22.15" customHeight="1" x14ac:dyDescent="0.25">
      <c r="B4" s="111" t="s">
        <v>1</v>
      </c>
      <c r="C4" s="111"/>
      <c r="D4" s="111"/>
      <c r="E4" s="111"/>
      <c r="F4" s="111"/>
      <c r="G4" s="111"/>
      <c r="H4" s="111"/>
      <c r="I4" s="111"/>
      <c r="J4" s="111"/>
    </row>
    <row r="5" spans="1:10" ht="15.75" customHeight="1" x14ac:dyDescent="0.25">
      <c r="B5" s="112" t="s">
        <v>2</v>
      </c>
      <c r="C5" s="112"/>
      <c r="D5" s="112"/>
      <c r="E5" s="112"/>
      <c r="F5" s="112"/>
      <c r="G5" s="112"/>
      <c r="H5" s="112"/>
      <c r="I5" s="112"/>
      <c r="J5" s="112"/>
    </row>
    <row r="6" spans="1:10" ht="15.75" customHeight="1" x14ac:dyDescent="0.25">
      <c r="B6" s="113" t="s">
        <v>3</v>
      </c>
      <c r="C6" s="113"/>
      <c r="D6" s="113"/>
      <c r="E6" s="113"/>
      <c r="F6" s="113"/>
      <c r="G6" s="12"/>
      <c r="H6" s="13">
        <v>1219.5999999999999</v>
      </c>
      <c r="I6" s="13"/>
      <c r="J6" s="2"/>
    </row>
    <row r="7" spans="1:10" ht="19.5" customHeight="1" x14ac:dyDescent="0.25">
      <c r="B7" s="114" t="s">
        <v>41</v>
      </c>
      <c r="C7" s="114"/>
      <c r="D7" s="114"/>
      <c r="E7" s="114"/>
      <c r="F7" s="114"/>
      <c r="G7" s="114"/>
      <c r="H7" s="114"/>
      <c r="I7" s="114"/>
      <c r="J7" s="114"/>
    </row>
    <row r="8" spans="1:10" s="3" customFormat="1" ht="12" customHeight="1" thickBot="1" x14ac:dyDescent="0.25"/>
    <row r="9" spans="1:10" ht="63" customHeight="1" x14ac:dyDescent="0.25">
      <c r="A9" s="4"/>
      <c r="B9" s="115" t="s">
        <v>4</v>
      </c>
      <c r="C9" s="116"/>
      <c r="D9" s="116"/>
      <c r="E9" s="39" t="s">
        <v>46</v>
      </c>
      <c r="F9" s="39" t="s">
        <v>45</v>
      </c>
      <c r="G9" s="39" t="s">
        <v>37</v>
      </c>
      <c r="H9" s="39" t="s">
        <v>38</v>
      </c>
      <c r="I9" s="40" t="s">
        <v>47</v>
      </c>
      <c r="J9" s="41" t="s">
        <v>39</v>
      </c>
    </row>
    <row r="10" spans="1:10" ht="15" customHeight="1" x14ac:dyDescent="0.25">
      <c r="A10" s="4"/>
      <c r="B10" s="42"/>
      <c r="C10" s="43"/>
      <c r="D10" s="43"/>
      <c r="E10" s="44" t="s">
        <v>8</v>
      </c>
      <c r="F10" s="44" t="s">
        <v>8</v>
      </c>
      <c r="G10" s="45"/>
      <c r="H10" s="43"/>
      <c r="I10" s="46"/>
      <c r="J10" s="47"/>
    </row>
    <row r="11" spans="1:10" ht="21" customHeight="1" x14ac:dyDescent="0.25">
      <c r="A11" s="5"/>
      <c r="B11" s="118" t="s">
        <v>9</v>
      </c>
      <c r="C11" s="119"/>
      <c r="D11" s="119"/>
      <c r="E11" s="80">
        <f>G11*5</f>
        <v>157816.24</v>
      </c>
      <c r="F11" s="81">
        <f>H11*7</f>
        <v>234175.39599999998</v>
      </c>
      <c r="G11" s="81">
        <f>I11*H6</f>
        <v>31563.247999999996</v>
      </c>
      <c r="H11" s="81">
        <f>J11*H6</f>
        <v>33453.627999999997</v>
      </c>
      <c r="I11" s="82">
        <v>25.88</v>
      </c>
      <c r="J11" s="83">
        <v>27.43</v>
      </c>
    </row>
    <row r="12" spans="1:10" ht="15.75" customHeight="1" x14ac:dyDescent="0.25">
      <c r="B12" s="49"/>
      <c r="C12" s="50"/>
      <c r="D12" s="50"/>
      <c r="E12" s="51" t="s">
        <v>10</v>
      </c>
      <c r="F12" s="51" t="s">
        <v>10</v>
      </c>
      <c r="G12" s="52"/>
      <c r="H12" s="50"/>
      <c r="I12" s="46"/>
      <c r="J12" s="53"/>
    </row>
    <row r="13" spans="1:10" ht="60" customHeight="1" x14ac:dyDescent="0.25">
      <c r="A13" s="4"/>
      <c r="B13" s="54" t="s">
        <v>11</v>
      </c>
      <c r="C13" s="120" t="s">
        <v>12</v>
      </c>
      <c r="D13" s="120"/>
      <c r="E13" s="55" t="s">
        <v>43</v>
      </c>
      <c r="F13" s="55" t="s">
        <v>44</v>
      </c>
      <c r="G13" s="55" t="s">
        <v>37</v>
      </c>
      <c r="H13" s="55" t="s">
        <v>38</v>
      </c>
      <c r="I13" s="56" t="s">
        <v>48</v>
      </c>
      <c r="J13" s="57" t="s">
        <v>39</v>
      </c>
    </row>
    <row r="14" spans="1:10" s="3" customFormat="1" ht="12" customHeight="1" x14ac:dyDescent="0.2">
      <c r="A14" s="7"/>
      <c r="B14" s="58">
        <v>1</v>
      </c>
      <c r="C14" s="117" t="s">
        <v>13</v>
      </c>
      <c r="D14" s="117"/>
      <c r="E14" s="59">
        <f t="shared" ref="E14:E33" si="0">G14*5</f>
        <v>10976.399999999998</v>
      </c>
      <c r="F14" s="60">
        <f t="shared" ref="F14:F33" si="1">H14*7</f>
        <v>16220.679999999998</v>
      </c>
      <c r="G14" s="60">
        <f>I14*H6</f>
        <v>2195.2799999999997</v>
      </c>
      <c r="H14" s="60">
        <f>J14*H6</f>
        <v>2317.2399999999998</v>
      </c>
      <c r="I14" s="61">
        <v>1.8</v>
      </c>
      <c r="J14" s="62">
        <v>1.9</v>
      </c>
    </row>
    <row r="15" spans="1:10" s="3" customFormat="1" ht="12" customHeight="1" x14ac:dyDescent="0.2">
      <c r="A15" s="7"/>
      <c r="B15" s="58">
        <v>2</v>
      </c>
      <c r="C15" s="121" t="s">
        <v>14</v>
      </c>
      <c r="D15" s="122"/>
      <c r="E15" s="59">
        <f t="shared" si="0"/>
        <v>3658.7999999999993</v>
      </c>
      <c r="F15" s="60">
        <f t="shared" si="1"/>
        <v>7683.48</v>
      </c>
      <c r="G15" s="60">
        <f>I15*H6</f>
        <v>731.75999999999988</v>
      </c>
      <c r="H15" s="60">
        <f>J15*H6</f>
        <v>1097.6399999999999</v>
      </c>
      <c r="I15" s="61">
        <v>0.6</v>
      </c>
      <c r="J15" s="62">
        <v>0.9</v>
      </c>
    </row>
    <row r="16" spans="1:10" s="3" customFormat="1" ht="12" customHeight="1" x14ac:dyDescent="0.2">
      <c r="A16" s="7"/>
      <c r="B16" s="58">
        <v>3</v>
      </c>
      <c r="C16" s="121" t="s">
        <v>15</v>
      </c>
      <c r="D16" s="122"/>
      <c r="E16" s="59">
        <f t="shared" si="0"/>
        <v>18903.8</v>
      </c>
      <c r="F16" s="60">
        <f t="shared" si="1"/>
        <v>26465.32</v>
      </c>
      <c r="G16" s="60">
        <f>I16*H6</f>
        <v>3780.7599999999998</v>
      </c>
      <c r="H16" s="60">
        <f>J16*H6</f>
        <v>3780.7599999999998</v>
      </c>
      <c r="I16" s="61">
        <v>3.1</v>
      </c>
      <c r="J16" s="62">
        <v>3.1</v>
      </c>
    </row>
    <row r="17" spans="1:10" s="3" customFormat="1" ht="12" customHeight="1" x14ac:dyDescent="0.2">
      <c r="A17" s="7"/>
      <c r="B17" s="58">
        <v>4</v>
      </c>
      <c r="C17" s="121" t="s">
        <v>16</v>
      </c>
      <c r="D17" s="122"/>
      <c r="E17" s="63">
        <f t="shared" si="0"/>
        <v>853.72</v>
      </c>
      <c r="F17" s="60">
        <f t="shared" si="1"/>
        <v>1280.5799999999997</v>
      </c>
      <c r="G17" s="60">
        <f>I17*H6</f>
        <v>170.744</v>
      </c>
      <c r="H17" s="64">
        <f>J17*H6</f>
        <v>182.93999999999997</v>
      </c>
      <c r="I17" s="61">
        <v>0.14000000000000001</v>
      </c>
      <c r="J17" s="62">
        <v>0.15</v>
      </c>
    </row>
    <row r="18" spans="1:10" s="3" customFormat="1" ht="12" customHeight="1" x14ac:dyDescent="0.2">
      <c r="A18" s="7"/>
      <c r="B18" s="58">
        <v>5</v>
      </c>
      <c r="C18" s="117" t="s">
        <v>17</v>
      </c>
      <c r="D18" s="117"/>
      <c r="E18" s="59">
        <f t="shared" si="0"/>
        <v>2439.1999999999998</v>
      </c>
      <c r="F18" s="60">
        <f t="shared" si="1"/>
        <v>4268.5999999999995</v>
      </c>
      <c r="G18" s="60">
        <f>I18*H6</f>
        <v>487.84</v>
      </c>
      <c r="H18" s="64">
        <f>J18*H6</f>
        <v>609.79999999999995</v>
      </c>
      <c r="I18" s="61">
        <v>0.4</v>
      </c>
      <c r="J18" s="62">
        <v>0.5</v>
      </c>
    </row>
    <row r="19" spans="1:10" s="3" customFormat="1" ht="21.75" customHeight="1" x14ac:dyDescent="0.2">
      <c r="A19" s="7"/>
      <c r="B19" s="58">
        <v>6</v>
      </c>
      <c r="C19" s="117" t="s">
        <v>18</v>
      </c>
      <c r="D19" s="117"/>
      <c r="E19" s="59">
        <f t="shared" si="0"/>
        <v>17867.14</v>
      </c>
      <c r="F19" s="60">
        <f t="shared" si="1"/>
        <v>25013.995999999999</v>
      </c>
      <c r="G19" s="60">
        <f>I19*H6</f>
        <v>3573.4279999999999</v>
      </c>
      <c r="H19" s="64">
        <f>J19*H6</f>
        <v>3573.4279999999999</v>
      </c>
      <c r="I19" s="65">
        <v>2.93</v>
      </c>
      <c r="J19" s="66">
        <v>2.93</v>
      </c>
    </row>
    <row r="20" spans="1:10" s="3" customFormat="1" ht="21.75" customHeight="1" x14ac:dyDescent="0.2">
      <c r="A20" s="7"/>
      <c r="B20" s="58">
        <v>7</v>
      </c>
      <c r="C20" s="117" t="s">
        <v>19</v>
      </c>
      <c r="D20" s="117"/>
      <c r="E20" s="59">
        <f t="shared" si="0"/>
        <v>10976.399999999998</v>
      </c>
      <c r="F20" s="60">
        <f>H20*7</f>
        <v>16220.679999999998</v>
      </c>
      <c r="G20" s="60">
        <f>I20*H6</f>
        <v>2195.2799999999997</v>
      </c>
      <c r="H20" s="60">
        <f>J20*H6</f>
        <v>2317.2399999999998</v>
      </c>
      <c r="I20" s="61">
        <v>1.8</v>
      </c>
      <c r="J20" s="62">
        <v>1.9</v>
      </c>
    </row>
    <row r="21" spans="1:10" s="3" customFormat="1" ht="21.75" customHeight="1" x14ac:dyDescent="0.2">
      <c r="A21" s="7"/>
      <c r="B21" s="58">
        <v>8</v>
      </c>
      <c r="C21" s="117" t="s">
        <v>20</v>
      </c>
      <c r="D21" s="117"/>
      <c r="E21" s="59">
        <f t="shared" si="0"/>
        <v>975.68</v>
      </c>
      <c r="F21" s="60">
        <f t="shared" si="1"/>
        <v>1365.952</v>
      </c>
      <c r="G21" s="60">
        <f>I21*H6</f>
        <v>195.136</v>
      </c>
      <c r="H21" s="64">
        <f>J21*H6</f>
        <v>195.136</v>
      </c>
      <c r="I21" s="65">
        <v>0.16</v>
      </c>
      <c r="J21" s="66">
        <v>0.16</v>
      </c>
    </row>
    <row r="22" spans="1:10" s="3" customFormat="1" ht="11.25" customHeight="1" x14ac:dyDescent="0.2">
      <c r="A22" s="7"/>
      <c r="B22" s="58">
        <v>9</v>
      </c>
      <c r="C22" s="117" t="s">
        <v>21</v>
      </c>
      <c r="D22" s="117"/>
      <c r="E22" s="59">
        <f t="shared" si="0"/>
        <v>3658.7999999999993</v>
      </c>
      <c r="F22" s="60">
        <f t="shared" si="1"/>
        <v>5122.3199999999988</v>
      </c>
      <c r="G22" s="60">
        <f>I22*H6</f>
        <v>731.75999999999988</v>
      </c>
      <c r="H22" s="60">
        <f>J22*H6</f>
        <v>731.75999999999988</v>
      </c>
      <c r="I22" s="61">
        <v>0.6</v>
      </c>
      <c r="J22" s="62">
        <v>0.6</v>
      </c>
    </row>
    <row r="23" spans="1:10" s="3" customFormat="1" ht="32.25" customHeight="1" x14ac:dyDescent="0.2">
      <c r="A23" s="7"/>
      <c r="B23" s="58">
        <v>10</v>
      </c>
      <c r="C23" s="117" t="s">
        <v>22</v>
      </c>
      <c r="D23" s="117"/>
      <c r="E23" s="59">
        <f t="shared" si="0"/>
        <v>8842.0999999999985</v>
      </c>
      <c r="F23" s="60">
        <f t="shared" si="1"/>
        <v>13232.66</v>
      </c>
      <c r="G23" s="60">
        <f>I23*H6</f>
        <v>1768.4199999999998</v>
      </c>
      <c r="H23" s="60">
        <f>J23*H6</f>
        <v>1890.3799999999999</v>
      </c>
      <c r="I23" s="61">
        <v>1.45</v>
      </c>
      <c r="J23" s="62">
        <v>1.55</v>
      </c>
    </row>
    <row r="24" spans="1:10" s="3" customFormat="1" ht="32.25" customHeight="1" x14ac:dyDescent="0.2">
      <c r="A24" s="7"/>
      <c r="B24" s="58">
        <v>11</v>
      </c>
      <c r="C24" s="117" t="s">
        <v>23</v>
      </c>
      <c r="D24" s="117"/>
      <c r="E24" s="59">
        <f t="shared" si="0"/>
        <v>10671.499999999998</v>
      </c>
      <c r="F24" s="60">
        <f t="shared" si="1"/>
        <v>15793.819999999998</v>
      </c>
      <c r="G24" s="60">
        <f>I24*H6</f>
        <v>2134.2999999999997</v>
      </c>
      <c r="H24" s="60">
        <f>J24*H6</f>
        <v>2256.2599999999998</v>
      </c>
      <c r="I24" s="61">
        <v>1.75</v>
      </c>
      <c r="J24" s="62">
        <v>1.85</v>
      </c>
    </row>
    <row r="25" spans="1:10" s="3" customFormat="1" ht="21.75" customHeight="1" x14ac:dyDescent="0.2">
      <c r="A25" s="7"/>
      <c r="B25" s="58">
        <v>12</v>
      </c>
      <c r="C25" s="117" t="s">
        <v>24</v>
      </c>
      <c r="D25" s="117"/>
      <c r="E25" s="59">
        <f t="shared" si="0"/>
        <v>12500.899999999998</v>
      </c>
      <c r="F25" s="60">
        <f t="shared" si="1"/>
        <v>18354.98</v>
      </c>
      <c r="G25" s="60">
        <f>I25*H6</f>
        <v>2500.1799999999994</v>
      </c>
      <c r="H25" s="60">
        <f>J25*H6</f>
        <v>2622.14</v>
      </c>
      <c r="I25" s="61">
        <v>2.0499999999999998</v>
      </c>
      <c r="J25" s="62">
        <v>2.15</v>
      </c>
    </row>
    <row r="26" spans="1:10" s="3" customFormat="1" ht="32.25" customHeight="1" x14ac:dyDescent="0.2">
      <c r="A26" s="7"/>
      <c r="B26" s="58">
        <v>13</v>
      </c>
      <c r="C26" s="117" t="s">
        <v>25</v>
      </c>
      <c r="D26" s="117"/>
      <c r="E26" s="59">
        <f t="shared" si="0"/>
        <v>7012.6999999999989</v>
      </c>
      <c r="F26" s="60">
        <f t="shared" si="1"/>
        <v>10671.5</v>
      </c>
      <c r="G26" s="60">
        <f>I26*H6</f>
        <v>1402.5399999999997</v>
      </c>
      <c r="H26" s="60">
        <f>J26*H6</f>
        <v>1524.5</v>
      </c>
      <c r="I26" s="61">
        <v>1.1499999999999999</v>
      </c>
      <c r="J26" s="62">
        <v>1.25</v>
      </c>
    </row>
    <row r="27" spans="1:10" s="3" customFormat="1" ht="22.5" customHeight="1" x14ac:dyDescent="0.2">
      <c r="A27" s="7"/>
      <c r="B27" s="58">
        <v>14</v>
      </c>
      <c r="C27" s="117" t="s">
        <v>26</v>
      </c>
      <c r="D27" s="117"/>
      <c r="E27" s="59">
        <f t="shared" si="0"/>
        <v>5488.1999999999989</v>
      </c>
      <c r="F27" s="60">
        <f t="shared" si="1"/>
        <v>7683.48</v>
      </c>
      <c r="G27" s="60">
        <f>I27*H6</f>
        <v>1097.6399999999999</v>
      </c>
      <c r="H27" s="64">
        <f>J27*H6</f>
        <v>1097.6399999999999</v>
      </c>
      <c r="I27" s="65">
        <v>0.9</v>
      </c>
      <c r="J27" s="66">
        <v>0.9</v>
      </c>
    </row>
    <row r="28" spans="1:10" s="3" customFormat="1" ht="21.75" customHeight="1" x14ac:dyDescent="0.2">
      <c r="A28" s="7"/>
      <c r="B28" s="58">
        <v>15</v>
      </c>
      <c r="C28" s="117" t="s">
        <v>27</v>
      </c>
      <c r="D28" s="117"/>
      <c r="E28" s="59">
        <f t="shared" si="0"/>
        <v>9756.7999999999993</v>
      </c>
      <c r="F28" s="60">
        <f t="shared" si="1"/>
        <v>14940.099999999999</v>
      </c>
      <c r="G28" s="60">
        <f>I28*H6</f>
        <v>1951.36</v>
      </c>
      <c r="H28" s="60">
        <f>J28*H6</f>
        <v>2134.2999999999997</v>
      </c>
      <c r="I28" s="61">
        <v>1.6</v>
      </c>
      <c r="J28" s="62">
        <v>1.75</v>
      </c>
    </row>
    <row r="29" spans="1:10" s="3" customFormat="1" ht="21.75" customHeight="1" x14ac:dyDescent="0.2">
      <c r="A29" s="7"/>
      <c r="B29" s="58">
        <v>16</v>
      </c>
      <c r="C29" s="117" t="s">
        <v>28</v>
      </c>
      <c r="D29" s="117"/>
      <c r="E29" s="59">
        <f t="shared" si="0"/>
        <v>12805.8</v>
      </c>
      <c r="F29" s="60">
        <f t="shared" si="1"/>
        <v>18781.84</v>
      </c>
      <c r="G29" s="60">
        <f>I29*H6</f>
        <v>2561.16</v>
      </c>
      <c r="H29" s="60">
        <f>J29*H6</f>
        <v>2683.12</v>
      </c>
      <c r="I29" s="61">
        <v>2.1</v>
      </c>
      <c r="J29" s="62">
        <v>2.2000000000000002</v>
      </c>
    </row>
    <row r="30" spans="1:10" s="3" customFormat="1" ht="12" customHeight="1" x14ac:dyDescent="0.2">
      <c r="A30" s="7"/>
      <c r="B30" s="58">
        <v>17</v>
      </c>
      <c r="C30" s="117" t="s">
        <v>29</v>
      </c>
      <c r="D30" s="117"/>
      <c r="E30" s="59">
        <f t="shared" si="0"/>
        <v>4878.3999999999996</v>
      </c>
      <c r="F30" s="60">
        <f t="shared" si="1"/>
        <v>7683.48</v>
      </c>
      <c r="G30" s="60">
        <f>I30*H6</f>
        <v>975.68</v>
      </c>
      <c r="H30" s="60">
        <f>J30*H6</f>
        <v>1097.6399999999999</v>
      </c>
      <c r="I30" s="61">
        <v>0.8</v>
      </c>
      <c r="J30" s="62">
        <v>0.9</v>
      </c>
    </row>
    <row r="31" spans="1:10" s="3" customFormat="1" ht="12" customHeight="1" x14ac:dyDescent="0.2">
      <c r="A31" s="7"/>
      <c r="B31" s="58">
        <v>18</v>
      </c>
      <c r="C31" s="117" t="s">
        <v>30</v>
      </c>
      <c r="D31" s="117"/>
      <c r="E31" s="59">
        <f t="shared" si="0"/>
        <v>4268.5999999999995</v>
      </c>
      <c r="F31" s="60">
        <f t="shared" si="1"/>
        <v>6829.7599999999993</v>
      </c>
      <c r="G31" s="60">
        <f>I31*H6</f>
        <v>853.71999999999991</v>
      </c>
      <c r="H31" s="60">
        <f>J31*H6</f>
        <v>975.68</v>
      </c>
      <c r="I31" s="61">
        <v>0.7</v>
      </c>
      <c r="J31" s="62">
        <v>0.8</v>
      </c>
    </row>
    <row r="32" spans="1:10" s="3" customFormat="1" ht="21.75" customHeight="1" x14ac:dyDescent="0.2">
      <c r="A32" s="7"/>
      <c r="B32" s="58">
        <v>19</v>
      </c>
      <c r="C32" s="121" t="s">
        <v>31</v>
      </c>
      <c r="D32" s="122"/>
      <c r="E32" s="63">
        <f t="shared" si="0"/>
        <v>21342.999999999996</v>
      </c>
      <c r="F32" s="60">
        <f t="shared" si="1"/>
        <v>30733.919999999998</v>
      </c>
      <c r="G32" s="60">
        <f>I32*H6</f>
        <v>4268.5999999999995</v>
      </c>
      <c r="H32" s="60">
        <f>J32*H6</f>
        <v>4390.5599999999995</v>
      </c>
      <c r="I32" s="61">
        <v>3.5</v>
      </c>
      <c r="J32" s="62">
        <v>3.6</v>
      </c>
    </row>
    <row r="33" spans="1:10" s="3" customFormat="1" ht="12" customHeight="1" x14ac:dyDescent="0.2">
      <c r="A33" s="7"/>
      <c r="B33" s="58">
        <v>20</v>
      </c>
      <c r="C33" s="121" t="s">
        <v>32</v>
      </c>
      <c r="D33" s="122"/>
      <c r="E33" s="63">
        <f t="shared" si="0"/>
        <v>7317.5999999999985</v>
      </c>
      <c r="F33" s="60">
        <f t="shared" si="1"/>
        <v>10244.639999999998</v>
      </c>
      <c r="G33" s="60">
        <f>I33*H6</f>
        <v>1463.5199999999998</v>
      </c>
      <c r="H33" s="60">
        <f>J33*H6</f>
        <v>1463.5199999999998</v>
      </c>
      <c r="I33" s="61">
        <v>1.2</v>
      </c>
      <c r="J33" s="62">
        <v>1.2</v>
      </c>
    </row>
    <row r="34" spans="1:10" s="3" customFormat="1" ht="24" customHeight="1" thickBot="1" x14ac:dyDescent="0.25">
      <c r="A34" s="5"/>
      <c r="B34" s="67"/>
      <c r="C34" s="127" t="s">
        <v>33</v>
      </c>
      <c r="D34" s="127"/>
      <c r="E34" s="68">
        <f t="shared" ref="E34:J34" si="2">SUM(E14:E33)</f>
        <v>175195.53999999998</v>
      </c>
      <c r="F34" s="69">
        <f t="shared" si="2"/>
        <v>258591.78800000003</v>
      </c>
      <c r="G34" s="69">
        <f t="shared" si="2"/>
        <v>35039.108</v>
      </c>
      <c r="H34" s="69">
        <f t="shared" si="2"/>
        <v>36941.683999999994</v>
      </c>
      <c r="I34" s="48">
        <f t="shared" si="2"/>
        <v>28.73</v>
      </c>
      <c r="J34" s="70">
        <f t="shared" si="2"/>
        <v>30.29</v>
      </c>
    </row>
    <row r="35" spans="1:10" s="3" customFormat="1" ht="37.15" customHeight="1" thickBot="1" x14ac:dyDescent="0.25">
      <c r="A35" s="5"/>
      <c r="B35" s="71"/>
      <c r="C35" s="126" t="s">
        <v>34</v>
      </c>
      <c r="D35" s="126"/>
      <c r="E35" s="72">
        <f>E11-E34</f>
        <v>-17379.299999999988</v>
      </c>
      <c r="F35" s="73">
        <f>F11-F34</f>
        <v>-24416.392000000051</v>
      </c>
      <c r="G35" s="74"/>
      <c r="H35" s="75"/>
      <c r="I35" s="75"/>
      <c r="J35" s="76"/>
    </row>
    <row r="36" spans="1:10" ht="52.5" customHeight="1" thickBot="1" x14ac:dyDescent="0.3">
      <c r="B36" s="77"/>
      <c r="C36" s="125" t="s">
        <v>40</v>
      </c>
      <c r="D36" s="125"/>
      <c r="E36" s="123">
        <f>E35+F35</f>
        <v>-41795.692000000039</v>
      </c>
      <c r="F36" s="124"/>
      <c r="G36" s="78"/>
      <c r="H36" s="78"/>
      <c r="I36" s="78"/>
      <c r="J36" s="79"/>
    </row>
  </sheetData>
  <mergeCells count="32">
    <mergeCell ref="E36:F36"/>
    <mergeCell ref="C36:D36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23:D23"/>
    <mergeCell ref="B11:D11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9:D9"/>
    <mergeCell ref="B3:J3"/>
    <mergeCell ref="B4:J4"/>
    <mergeCell ref="B5:J5"/>
    <mergeCell ref="B6:F6"/>
    <mergeCell ref="B7:J7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zoomScale="110" zoomScaleNormal="110" workbookViewId="0">
      <selection sqref="A1:XFD1048576"/>
    </sheetView>
  </sheetViews>
  <sheetFormatPr defaultColWidth="8.85546875" defaultRowHeight="15" x14ac:dyDescent="0.25"/>
  <cols>
    <col min="1" max="1" width="2.5703125" style="1" customWidth="1"/>
    <col min="2" max="2" width="4.140625" style="1" customWidth="1"/>
    <col min="3" max="3" width="11.5703125" style="1" customWidth="1"/>
    <col min="4" max="4" width="14.5703125" style="1" customWidth="1"/>
    <col min="5" max="5" width="13" style="1" customWidth="1"/>
    <col min="6" max="6" width="13.140625" style="1" customWidth="1"/>
    <col min="7" max="7" width="13" style="1" customWidth="1"/>
    <col min="8" max="8" width="13.28515625" style="1" customWidth="1"/>
    <col min="9" max="9" width="12.28515625" style="1" customWidth="1"/>
    <col min="10" max="10" width="13.7109375" style="1" customWidth="1"/>
  </cols>
  <sheetData>
    <row r="1" spans="1:10" ht="3.75" customHeight="1" x14ac:dyDescent="0.25">
      <c r="A1" s="1" t="s">
        <v>36</v>
      </c>
    </row>
    <row r="2" spans="1:10" ht="3.75" customHeight="1" x14ac:dyDescent="0.25"/>
    <row r="3" spans="1:10" ht="18" customHeight="1" x14ac:dyDescent="0.25">
      <c r="B3" s="110" t="s">
        <v>0</v>
      </c>
      <c r="C3" s="110"/>
      <c r="D3" s="110"/>
      <c r="E3" s="110"/>
      <c r="F3" s="110"/>
      <c r="G3" s="110"/>
      <c r="H3" s="110"/>
      <c r="I3" s="110"/>
      <c r="J3" s="110"/>
    </row>
    <row r="4" spans="1:10" ht="22.15" customHeight="1" x14ac:dyDescent="0.25">
      <c r="B4" s="111" t="s">
        <v>1</v>
      </c>
      <c r="C4" s="111"/>
      <c r="D4" s="111"/>
      <c r="E4" s="111"/>
      <c r="F4" s="111"/>
      <c r="G4" s="111"/>
      <c r="H4" s="111"/>
      <c r="I4" s="111"/>
      <c r="J4" s="111"/>
    </row>
    <row r="5" spans="1:10" ht="15.75" customHeight="1" x14ac:dyDescent="0.25">
      <c r="B5" s="112" t="s">
        <v>2</v>
      </c>
      <c r="C5" s="112"/>
      <c r="D5" s="112"/>
      <c r="E5" s="112"/>
      <c r="F5" s="112"/>
      <c r="G5" s="112"/>
      <c r="H5" s="112"/>
      <c r="I5" s="112"/>
      <c r="J5" s="112"/>
    </row>
    <row r="6" spans="1:10" ht="15.75" customHeight="1" x14ac:dyDescent="0.25">
      <c r="B6" s="113" t="s">
        <v>3</v>
      </c>
      <c r="C6" s="113"/>
      <c r="D6" s="113"/>
      <c r="E6" s="113"/>
      <c r="F6" s="113"/>
      <c r="G6" s="84"/>
      <c r="H6" s="13">
        <v>1219.5999999999999</v>
      </c>
      <c r="I6" s="13"/>
      <c r="J6" s="2"/>
    </row>
    <row r="7" spans="1:10" ht="19.5" customHeight="1" x14ac:dyDescent="0.25">
      <c r="B7" s="114" t="s">
        <v>49</v>
      </c>
      <c r="C7" s="114"/>
      <c r="D7" s="114"/>
      <c r="E7" s="114"/>
      <c r="F7" s="114"/>
      <c r="G7" s="114"/>
      <c r="H7" s="114"/>
      <c r="I7" s="114"/>
      <c r="J7" s="114"/>
    </row>
    <row r="8" spans="1:10" s="3" customFormat="1" ht="12" customHeight="1" thickBot="1" x14ac:dyDescent="0.25"/>
    <row r="9" spans="1:10" ht="63" customHeight="1" x14ac:dyDescent="0.25">
      <c r="A9" s="4"/>
      <c r="B9" s="115" t="s">
        <v>4</v>
      </c>
      <c r="C9" s="116"/>
      <c r="D9" s="116"/>
      <c r="E9" s="39" t="s">
        <v>50</v>
      </c>
      <c r="F9" s="39" t="s">
        <v>51</v>
      </c>
      <c r="G9" s="39" t="s">
        <v>52</v>
      </c>
      <c r="H9" s="39" t="s">
        <v>53</v>
      </c>
      <c r="I9" s="40" t="s">
        <v>54</v>
      </c>
      <c r="J9" s="41" t="s">
        <v>55</v>
      </c>
    </row>
    <row r="10" spans="1:10" ht="15" customHeight="1" x14ac:dyDescent="0.25">
      <c r="A10" s="4"/>
      <c r="B10" s="42"/>
      <c r="C10" s="43"/>
      <c r="D10" s="43"/>
      <c r="E10" s="44" t="s">
        <v>8</v>
      </c>
      <c r="F10" s="44" t="s">
        <v>8</v>
      </c>
      <c r="G10" s="45"/>
      <c r="H10" s="43"/>
      <c r="I10" s="46"/>
      <c r="J10" s="47"/>
    </row>
    <row r="11" spans="1:10" ht="21" customHeight="1" x14ac:dyDescent="0.25">
      <c r="A11" s="5"/>
      <c r="B11" s="118" t="s">
        <v>9</v>
      </c>
      <c r="C11" s="119"/>
      <c r="D11" s="119"/>
      <c r="E11" s="80">
        <f>G11*5</f>
        <v>148364.33999999997</v>
      </c>
      <c r="F11" s="81">
        <f>H11*7</f>
        <v>221796.45600000001</v>
      </c>
      <c r="G11" s="81">
        <f>I11*H6</f>
        <v>29672.867999999995</v>
      </c>
      <c r="H11" s="81">
        <f>J11*H6</f>
        <v>31685.207999999999</v>
      </c>
      <c r="I11" s="82">
        <v>24.33</v>
      </c>
      <c r="J11" s="83">
        <v>25.98</v>
      </c>
    </row>
    <row r="12" spans="1:10" ht="15.75" customHeight="1" x14ac:dyDescent="0.25">
      <c r="B12" s="49"/>
      <c r="C12" s="50"/>
      <c r="D12" s="50"/>
      <c r="E12" s="51" t="s">
        <v>10</v>
      </c>
      <c r="F12" s="51" t="s">
        <v>10</v>
      </c>
      <c r="G12" s="52"/>
      <c r="H12" s="50"/>
      <c r="I12" s="46"/>
      <c r="J12" s="53"/>
    </row>
    <row r="13" spans="1:10" ht="60" customHeight="1" x14ac:dyDescent="0.25">
      <c r="A13" s="4"/>
      <c r="B13" s="89" t="s">
        <v>11</v>
      </c>
      <c r="C13" s="128" t="s">
        <v>12</v>
      </c>
      <c r="D13" s="128"/>
      <c r="E13" s="55" t="s">
        <v>56</v>
      </c>
      <c r="F13" s="55" t="s">
        <v>57</v>
      </c>
      <c r="G13" s="55" t="s">
        <v>52</v>
      </c>
      <c r="H13" s="55" t="s">
        <v>53</v>
      </c>
      <c r="I13" s="56" t="s">
        <v>58</v>
      </c>
      <c r="J13" s="57" t="s">
        <v>55</v>
      </c>
    </row>
    <row r="14" spans="1:10" s="3" customFormat="1" ht="12" customHeight="1" x14ac:dyDescent="0.2">
      <c r="A14" s="7"/>
      <c r="B14" s="58">
        <v>1</v>
      </c>
      <c r="C14" s="117" t="s">
        <v>13</v>
      </c>
      <c r="D14" s="117"/>
      <c r="E14" s="59">
        <f t="shared" ref="E14:E33" si="0">G14*5</f>
        <v>11586.199999999999</v>
      </c>
      <c r="F14" s="60">
        <f t="shared" ref="F14:F33" si="1">H14*7</f>
        <v>17330.515999999996</v>
      </c>
      <c r="G14" s="60">
        <f>I14*H6</f>
        <v>2317.2399999999998</v>
      </c>
      <c r="H14" s="87">
        <f>J14*H6</f>
        <v>2475.7879999999996</v>
      </c>
      <c r="I14" s="61">
        <v>1.9</v>
      </c>
      <c r="J14" s="62">
        <v>2.0299999999999998</v>
      </c>
    </row>
    <row r="15" spans="1:10" s="3" customFormat="1" ht="12" customHeight="1" x14ac:dyDescent="0.2">
      <c r="A15" s="7"/>
      <c r="B15" s="58">
        <v>2</v>
      </c>
      <c r="C15" s="121" t="s">
        <v>16</v>
      </c>
      <c r="D15" s="122"/>
      <c r="E15" s="63">
        <f t="shared" si="0"/>
        <v>914.69999999999982</v>
      </c>
      <c r="F15" s="60">
        <f t="shared" si="1"/>
        <v>1365.952</v>
      </c>
      <c r="G15" s="60">
        <f>I15*H6</f>
        <v>182.93999999999997</v>
      </c>
      <c r="H15" s="61">
        <f>J15*H6</f>
        <v>195.136</v>
      </c>
      <c r="I15" s="61">
        <v>0.15</v>
      </c>
      <c r="J15" s="62">
        <v>0.16</v>
      </c>
    </row>
    <row r="16" spans="1:10" s="3" customFormat="1" ht="12" customHeight="1" x14ac:dyDescent="0.2">
      <c r="A16" s="7"/>
      <c r="B16" s="58">
        <v>3</v>
      </c>
      <c r="C16" s="117" t="s">
        <v>17</v>
      </c>
      <c r="D16" s="117"/>
      <c r="E16" s="59">
        <f t="shared" si="0"/>
        <v>3049</v>
      </c>
      <c r="F16" s="60">
        <f t="shared" si="1"/>
        <v>4524.7160000000003</v>
      </c>
      <c r="G16" s="60">
        <f>I16*H6</f>
        <v>609.79999999999995</v>
      </c>
      <c r="H16" s="61">
        <f>J16*H6</f>
        <v>646.38800000000003</v>
      </c>
      <c r="I16" s="61">
        <v>0.5</v>
      </c>
      <c r="J16" s="62">
        <v>0.53</v>
      </c>
    </row>
    <row r="17" spans="1:10" s="3" customFormat="1" ht="21.75" customHeight="1" x14ac:dyDescent="0.2">
      <c r="A17" s="7"/>
      <c r="B17" s="58">
        <v>4</v>
      </c>
      <c r="C17" s="117" t="s">
        <v>18</v>
      </c>
      <c r="D17" s="117"/>
      <c r="E17" s="59">
        <f t="shared" si="0"/>
        <v>17867.14</v>
      </c>
      <c r="F17" s="60">
        <f t="shared" si="1"/>
        <v>29026.479999999996</v>
      </c>
      <c r="G17" s="60">
        <f>I17*H6</f>
        <v>3573.4279999999999</v>
      </c>
      <c r="H17" s="61">
        <f>J17*H6</f>
        <v>4146.6399999999994</v>
      </c>
      <c r="I17" s="65">
        <v>2.93</v>
      </c>
      <c r="J17" s="66">
        <v>3.4</v>
      </c>
    </row>
    <row r="18" spans="1:10" s="3" customFormat="1" ht="14.25" customHeight="1" x14ac:dyDescent="0.2">
      <c r="A18" s="7"/>
      <c r="B18" s="58">
        <v>5</v>
      </c>
      <c r="C18" s="117" t="s">
        <v>62</v>
      </c>
      <c r="D18" s="117"/>
      <c r="E18" s="59">
        <f t="shared" si="0"/>
        <v>11586.199999999999</v>
      </c>
      <c r="F18" s="60">
        <f>H18*7</f>
        <v>17330.515999999996</v>
      </c>
      <c r="G18" s="60">
        <f>I18*H6</f>
        <v>2317.2399999999998</v>
      </c>
      <c r="H18" s="87">
        <f>J18*H6</f>
        <v>2475.7879999999996</v>
      </c>
      <c r="I18" s="61">
        <v>1.9</v>
      </c>
      <c r="J18" s="62">
        <v>2.0299999999999998</v>
      </c>
    </row>
    <row r="19" spans="1:10" s="3" customFormat="1" ht="15.75" customHeight="1" x14ac:dyDescent="0.2">
      <c r="A19" s="7"/>
      <c r="B19" s="58">
        <v>6</v>
      </c>
      <c r="C19" s="117" t="s">
        <v>20</v>
      </c>
      <c r="D19" s="117"/>
      <c r="E19" s="59">
        <f t="shared" si="0"/>
        <v>975.68</v>
      </c>
      <c r="F19" s="60">
        <f t="shared" si="1"/>
        <v>1451.3240000000001</v>
      </c>
      <c r="G19" s="60">
        <f>I19*H6</f>
        <v>195.136</v>
      </c>
      <c r="H19" s="61">
        <f>J19*H6</f>
        <v>207.33199999999999</v>
      </c>
      <c r="I19" s="65">
        <v>0.16</v>
      </c>
      <c r="J19" s="66">
        <v>0.17</v>
      </c>
    </row>
    <row r="20" spans="1:10" s="3" customFormat="1" ht="18.75" customHeight="1" x14ac:dyDescent="0.2">
      <c r="A20" s="7"/>
      <c r="B20" s="58">
        <v>7</v>
      </c>
      <c r="C20" s="129" t="s">
        <v>61</v>
      </c>
      <c r="D20" s="130"/>
      <c r="E20" s="59">
        <f t="shared" ref="E20:E21" si="2">G20*5</f>
        <v>12196</v>
      </c>
      <c r="F20" s="60">
        <f t="shared" ref="F20:F21" si="3">H20*7</f>
        <v>23050.440000000002</v>
      </c>
      <c r="G20" s="60">
        <f>I20*H6</f>
        <v>2439.1999999999998</v>
      </c>
      <c r="H20" s="61">
        <f>J20*H6</f>
        <v>3292.92</v>
      </c>
      <c r="I20" s="65">
        <v>2</v>
      </c>
      <c r="J20" s="66">
        <v>2.7</v>
      </c>
    </row>
    <row r="21" spans="1:10" s="3" customFormat="1" ht="15" customHeight="1" x14ac:dyDescent="0.2">
      <c r="A21" s="7"/>
      <c r="B21" s="58">
        <v>8</v>
      </c>
      <c r="C21" s="121" t="s">
        <v>60</v>
      </c>
      <c r="D21" s="122"/>
      <c r="E21" s="59">
        <f t="shared" si="2"/>
        <v>1219.5999999999999</v>
      </c>
      <c r="F21" s="60">
        <f t="shared" si="3"/>
        <v>8537.1999999999989</v>
      </c>
      <c r="G21" s="60">
        <f>I21*H6</f>
        <v>243.92</v>
      </c>
      <c r="H21" s="61">
        <f>H6</f>
        <v>1219.5999999999999</v>
      </c>
      <c r="I21" s="65">
        <v>0.2</v>
      </c>
      <c r="J21" s="66">
        <v>0.15</v>
      </c>
    </row>
    <row r="22" spans="1:10" s="3" customFormat="1" ht="15.75" customHeight="1" x14ac:dyDescent="0.2">
      <c r="A22" s="7"/>
      <c r="B22" s="58">
        <v>9</v>
      </c>
      <c r="C22" s="117" t="s">
        <v>21</v>
      </c>
      <c r="D22" s="117"/>
      <c r="E22" s="59">
        <f t="shared" si="0"/>
        <v>3658.7999999999993</v>
      </c>
      <c r="F22" s="60">
        <f t="shared" si="1"/>
        <v>5463.808</v>
      </c>
      <c r="G22" s="60">
        <f>I22*H6</f>
        <v>731.75999999999988</v>
      </c>
      <c r="H22" s="87">
        <f>J22*H6</f>
        <v>780.54399999999998</v>
      </c>
      <c r="I22" s="61">
        <v>0.6</v>
      </c>
      <c r="J22" s="62">
        <v>0.64</v>
      </c>
    </row>
    <row r="23" spans="1:10" s="3" customFormat="1" ht="32.25" customHeight="1" x14ac:dyDescent="0.2">
      <c r="A23" s="7"/>
      <c r="B23" s="58">
        <v>10</v>
      </c>
      <c r="C23" s="117" t="s">
        <v>22</v>
      </c>
      <c r="D23" s="117"/>
      <c r="E23" s="59">
        <f t="shared" si="0"/>
        <v>9451.9</v>
      </c>
      <c r="F23" s="60">
        <f t="shared" si="1"/>
        <v>14086.379999999997</v>
      </c>
      <c r="G23" s="60">
        <f>I23*H6</f>
        <v>1890.3799999999999</v>
      </c>
      <c r="H23" s="87">
        <f>J23*H6</f>
        <v>2012.3399999999997</v>
      </c>
      <c r="I23" s="61">
        <v>1.55</v>
      </c>
      <c r="J23" s="62">
        <v>1.65</v>
      </c>
    </row>
    <row r="24" spans="1:10" s="3" customFormat="1" ht="32.25" customHeight="1" x14ac:dyDescent="0.2">
      <c r="A24" s="7"/>
      <c r="B24" s="58">
        <v>11</v>
      </c>
      <c r="C24" s="117" t="s">
        <v>23</v>
      </c>
      <c r="D24" s="117"/>
      <c r="E24" s="59">
        <f t="shared" si="0"/>
        <v>11281.3</v>
      </c>
      <c r="F24" s="60">
        <f t="shared" si="1"/>
        <v>16903.655999999999</v>
      </c>
      <c r="G24" s="60">
        <f>I24*H6</f>
        <v>2256.2599999999998</v>
      </c>
      <c r="H24" s="87">
        <f>J24*H6</f>
        <v>2414.808</v>
      </c>
      <c r="I24" s="61">
        <v>1.85</v>
      </c>
      <c r="J24" s="62">
        <v>1.98</v>
      </c>
    </row>
    <row r="25" spans="1:10" s="3" customFormat="1" ht="24.75" customHeight="1" x14ac:dyDescent="0.2">
      <c r="A25" s="7"/>
      <c r="B25" s="58">
        <v>12</v>
      </c>
      <c r="C25" s="117" t="s">
        <v>24</v>
      </c>
      <c r="D25" s="117"/>
      <c r="E25" s="59">
        <f t="shared" si="0"/>
        <v>13110.699999999999</v>
      </c>
      <c r="F25" s="60">
        <f t="shared" si="1"/>
        <v>19635.559999999998</v>
      </c>
      <c r="G25" s="60">
        <f>I25*H6</f>
        <v>2622.14</v>
      </c>
      <c r="H25" s="87">
        <f>J25*H6</f>
        <v>2805.0799999999995</v>
      </c>
      <c r="I25" s="61">
        <v>2.15</v>
      </c>
      <c r="J25" s="62">
        <v>2.2999999999999998</v>
      </c>
    </row>
    <row r="26" spans="1:10" s="3" customFormat="1" ht="37.5" customHeight="1" x14ac:dyDescent="0.2">
      <c r="A26" s="7"/>
      <c r="B26" s="58">
        <v>13</v>
      </c>
      <c r="C26" s="117" t="s">
        <v>25</v>
      </c>
      <c r="D26" s="117"/>
      <c r="E26" s="59">
        <f t="shared" si="0"/>
        <v>7622.5</v>
      </c>
      <c r="F26" s="60">
        <f t="shared" si="1"/>
        <v>11354.476000000001</v>
      </c>
      <c r="G26" s="60">
        <f>I26*H6</f>
        <v>1524.5</v>
      </c>
      <c r="H26" s="87">
        <f>J26*H6</f>
        <v>1622.068</v>
      </c>
      <c r="I26" s="61">
        <v>1.25</v>
      </c>
      <c r="J26" s="62">
        <v>1.33</v>
      </c>
    </row>
    <row r="27" spans="1:10" s="3" customFormat="1" ht="22.5" customHeight="1" x14ac:dyDescent="0.2">
      <c r="A27" s="7"/>
      <c r="B27" s="58">
        <v>14</v>
      </c>
      <c r="C27" s="117" t="s">
        <v>26</v>
      </c>
      <c r="D27" s="117"/>
      <c r="E27" s="59">
        <f t="shared" si="0"/>
        <v>5488.1999999999989</v>
      </c>
      <c r="F27" s="60">
        <f t="shared" si="1"/>
        <v>8195.7119999999995</v>
      </c>
      <c r="G27" s="60">
        <f>I27*H6</f>
        <v>1097.6399999999999</v>
      </c>
      <c r="H27" s="61">
        <f>J27*H6</f>
        <v>1170.8159999999998</v>
      </c>
      <c r="I27" s="65">
        <v>0.9</v>
      </c>
      <c r="J27" s="66">
        <v>0.96</v>
      </c>
    </row>
    <row r="28" spans="1:10" s="3" customFormat="1" ht="21.75" customHeight="1" x14ac:dyDescent="0.2">
      <c r="A28" s="7"/>
      <c r="B28" s="58">
        <v>15</v>
      </c>
      <c r="C28" s="117" t="s">
        <v>27</v>
      </c>
      <c r="D28" s="117"/>
      <c r="E28" s="59">
        <f t="shared" si="0"/>
        <v>10671.499999999998</v>
      </c>
      <c r="F28" s="60">
        <f t="shared" si="1"/>
        <v>16049.935999999996</v>
      </c>
      <c r="G28" s="60">
        <f>I28*H6</f>
        <v>2134.2999999999997</v>
      </c>
      <c r="H28" s="87">
        <f>J28*H6</f>
        <v>2292.8479999999995</v>
      </c>
      <c r="I28" s="61">
        <v>1.75</v>
      </c>
      <c r="J28" s="62">
        <v>1.88</v>
      </c>
    </row>
    <row r="29" spans="1:10" s="3" customFormat="1" ht="21.75" customHeight="1" x14ac:dyDescent="0.2">
      <c r="A29" s="7"/>
      <c r="B29" s="58">
        <v>16</v>
      </c>
      <c r="C29" s="117" t="s">
        <v>28</v>
      </c>
      <c r="D29" s="117"/>
      <c r="E29" s="59">
        <f t="shared" si="0"/>
        <v>13415.599999999999</v>
      </c>
      <c r="F29" s="60">
        <f t="shared" si="1"/>
        <v>20062.419999999998</v>
      </c>
      <c r="G29" s="60">
        <f>I29*H6</f>
        <v>2683.12</v>
      </c>
      <c r="H29" s="87">
        <f>J29*H6</f>
        <v>2866.06</v>
      </c>
      <c r="I29" s="61">
        <v>2.2000000000000002</v>
      </c>
      <c r="J29" s="62">
        <v>2.35</v>
      </c>
    </row>
    <row r="30" spans="1:10" s="3" customFormat="1" ht="12" customHeight="1" x14ac:dyDescent="0.2">
      <c r="A30" s="7"/>
      <c r="B30" s="58">
        <v>17</v>
      </c>
      <c r="C30" s="117" t="s">
        <v>29</v>
      </c>
      <c r="D30" s="117"/>
      <c r="E30" s="59">
        <f t="shared" si="0"/>
        <v>5488.1999999999989</v>
      </c>
      <c r="F30" s="60">
        <f t="shared" si="1"/>
        <v>16391.423999999999</v>
      </c>
      <c r="G30" s="60">
        <f>I30*H6</f>
        <v>1097.6399999999999</v>
      </c>
      <c r="H30" s="87">
        <f>J30*H6</f>
        <v>2341.6319999999996</v>
      </c>
      <c r="I30" s="61">
        <v>0.9</v>
      </c>
      <c r="J30" s="62">
        <v>1.92</v>
      </c>
    </row>
    <row r="31" spans="1:10" s="3" customFormat="1" ht="12" customHeight="1" x14ac:dyDescent="0.2">
      <c r="A31" s="7"/>
      <c r="B31" s="58">
        <v>18</v>
      </c>
      <c r="C31" s="117" t="s">
        <v>30</v>
      </c>
      <c r="D31" s="117"/>
      <c r="E31" s="59">
        <f t="shared" si="0"/>
        <v>4878.3999999999996</v>
      </c>
      <c r="F31" s="60">
        <f t="shared" si="1"/>
        <v>7256.619999999999</v>
      </c>
      <c r="G31" s="60">
        <f>I31*H6</f>
        <v>975.68</v>
      </c>
      <c r="H31" s="87">
        <f>J31*H6</f>
        <v>1036.6599999999999</v>
      </c>
      <c r="I31" s="61">
        <v>0.8</v>
      </c>
      <c r="J31" s="62">
        <v>0.85</v>
      </c>
    </row>
    <row r="32" spans="1:10" s="3" customFormat="1" ht="21.75" customHeight="1" x14ac:dyDescent="0.2">
      <c r="A32" s="7"/>
      <c r="B32" s="58">
        <v>19</v>
      </c>
      <c r="C32" s="121" t="s">
        <v>31</v>
      </c>
      <c r="D32" s="122"/>
      <c r="E32" s="63">
        <f t="shared" si="0"/>
        <v>21952.799999999996</v>
      </c>
      <c r="F32" s="60">
        <f t="shared" si="1"/>
        <v>32782.847999999998</v>
      </c>
      <c r="G32" s="60">
        <f>I32*H6</f>
        <v>4390.5599999999995</v>
      </c>
      <c r="H32" s="87">
        <f>J32*H6</f>
        <v>4683.2639999999992</v>
      </c>
      <c r="I32" s="61">
        <v>3.6</v>
      </c>
      <c r="J32" s="62">
        <v>3.84</v>
      </c>
    </row>
    <row r="33" spans="1:10" s="3" customFormat="1" ht="12" customHeight="1" x14ac:dyDescent="0.2">
      <c r="A33" s="7"/>
      <c r="B33" s="58">
        <v>20</v>
      </c>
      <c r="C33" s="121" t="s">
        <v>32</v>
      </c>
      <c r="D33" s="122"/>
      <c r="E33" s="63">
        <f t="shared" si="0"/>
        <v>7317.5999999999985</v>
      </c>
      <c r="F33" s="60">
        <f t="shared" si="1"/>
        <v>10927.616</v>
      </c>
      <c r="G33" s="60">
        <f>I33*H6</f>
        <v>1463.5199999999998</v>
      </c>
      <c r="H33" s="87">
        <f>J33*H6</f>
        <v>1561.088</v>
      </c>
      <c r="I33" s="61">
        <v>1.2</v>
      </c>
      <c r="J33" s="62">
        <v>1.28</v>
      </c>
    </row>
    <row r="34" spans="1:10" s="3" customFormat="1" ht="24" customHeight="1" thickBot="1" x14ac:dyDescent="0.25">
      <c r="A34" s="5"/>
      <c r="B34" s="67"/>
      <c r="C34" s="127" t="s">
        <v>33</v>
      </c>
      <c r="D34" s="127"/>
      <c r="E34" s="68">
        <f t="shared" ref="E34:J34" si="4">SUM(E14:E33)</f>
        <v>173732.02</v>
      </c>
      <c r="F34" s="69">
        <f t="shared" si="4"/>
        <v>281727.59999999992</v>
      </c>
      <c r="G34" s="69"/>
      <c r="H34" s="88"/>
      <c r="I34" s="85"/>
      <c r="J34" s="70">
        <f t="shared" si="4"/>
        <v>32.15</v>
      </c>
    </row>
    <row r="35" spans="1:10" s="3" customFormat="1" ht="37.15" customHeight="1" thickBot="1" x14ac:dyDescent="0.25">
      <c r="A35" s="5"/>
      <c r="B35" s="71"/>
      <c r="C35" s="126" t="s">
        <v>34</v>
      </c>
      <c r="D35" s="126"/>
      <c r="E35" s="72">
        <f>E11-E34</f>
        <v>-25367.680000000022</v>
      </c>
      <c r="F35" s="73">
        <f>F11-F34</f>
        <v>-59931.143999999913</v>
      </c>
      <c r="G35" s="74"/>
      <c r="H35" s="86"/>
      <c r="I35" s="75"/>
      <c r="J35" s="76"/>
    </row>
    <row r="36" spans="1:10" ht="52.5" customHeight="1" thickBot="1" x14ac:dyDescent="0.3">
      <c r="B36" s="77"/>
      <c r="C36" s="125" t="s">
        <v>59</v>
      </c>
      <c r="D36" s="125"/>
      <c r="E36" s="123">
        <f>E35+F35</f>
        <v>-85298.823999999935</v>
      </c>
      <c r="F36" s="124"/>
      <c r="G36" s="123"/>
      <c r="H36" s="131"/>
      <c r="I36" s="78"/>
      <c r="J36" s="79"/>
    </row>
  </sheetData>
  <mergeCells count="33">
    <mergeCell ref="C36:D36"/>
    <mergeCell ref="E36:F36"/>
    <mergeCell ref="G36:H36"/>
    <mergeCell ref="C30:D30"/>
    <mergeCell ref="C31:D31"/>
    <mergeCell ref="C32:D32"/>
    <mergeCell ref="C33:D33"/>
    <mergeCell ref="C34:D34"/>
    <mergeCell ref="C35:D35"/>
    <mergeCell ref="C29:D29"/>
    <mergeCell ref="C16:D16"/>
    <mergeCell ref="C17:D17"/>
    <mergeCell ref="C18:D18"/>
    <mergeCell ref="C19:D19"/>
    <mergeCell ref="C22:D22"/>
    <mergeCell ref="C23:D23"/>
    <mergeCell ref="C24:D24"/>
    <mergeCell ref="C25:D25"/>
    <mergeCell ref="C26:D26"/>
    <mergeCell ref="C27:D27"/>
    <mergeCell ref="C28:D28"/>
    <mergeCell ref="C20:D20"/>
    <mergeCell ref="C21:D21"/>
    <mergeCell ref="B11:D11"/>
    <mergeCell ref="C13:D13"/>
    <mergeCell ref="C14:D14"/>
    <mergeCell ref="C15:D15"/>
    <mergeCell ref="B3:J3"/>
    <mergeCell ref="B4:J4"/>
    <mergeCell ref="B5:J5"/>
    <mergeCell ref="B6:F6"/>
    <mergeCell ref="B7:J7"/>
    <mergeCell ref="B9:D9"/>
  </mergeCells>
  <pageMargins left="0.25" right="0.25" top="0.75" bottom="0.75" header="0.3" footer="0.3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sqref="A1:XFD1048576"/>
    </sheetView>
  </sheetViews>
  <sheetFormatPr defaultColWidth="8.85546875" defaultRowHeight="15" x14ac:dyDescent="0.25"/>
  <cols>
    <col min="1" max="1" width="2.5703125" style="1" customWidth="1"/>
    <col min="2" max="2" width="4.140625" style="1" customWidth="1"/>
    <col min="3" max="3" width="11.5703125" style="1" customWidth="1"/>
    <col min="4" max="4" width="14.5703125" style="1" customWidth="1"/>
    <col min="5" max="5" width="13.5703125" style="1" customWidth="1"/>
    <col min="6" max="6" width="13.140625" style="1" customWidth="1"/>
    <col min="7" max="7" width="13" style="1" customWidth="1"/>
    <col min="8" max="8" width="13.28515625" style="1" customWidth="1"/>
    <col min="9" max="9" width="12.28515625" style="1" customWidth="1"/>
    <col min="10" max="10" width="13.7109375" style="1" customWidth="1"/>
  </cols>
  <sheetData>
    <row r="1" spans="1:10" ht="3.75" customHeight="1" x14ac:dyDescent="0.25">
      <c r="A1" s="1" t="s">
        <v>36</v>
      </c>
    </row>
    <row r="2" spans="1:10" ht="3.75" customHeight="1" x14ac:dyDescent="0.25"/>
    <row r="3" spans="1:10" ht="18" customHeight="1" x14ac:dyDescent="0.25">
      <c r="B3" s="110" t="s">
        <v>0</v>
      </c>
      <c r="C3" s="110"/>
      <c r="D3" s="110"/>
      <c r="E3" s="110"/>
      <c r="F3" s="110"/>
      <c r="G3" s="110"/>
      <c r="H3" s="110"/>
      <c r="I3" s="110"/>
      <c r="J3" s="110"/>
    </row>
    <row r="4" spans="1:10" ht="22.15" customHeight="1" x14ac:dyDescent="0.25">
      <c r="B4" s="111" t="s">
        <v>1</v>
      </c>
      <c r="C4" s="111"/>
      <c r="D4" s="111"/>
      <c r="E4" s="111"/>
      <c r="F4" s="111"/>
      <c r="G4" s="111"/>
      <c r="H4" s="111"/>
      <c r="I4" s="111"/>
      <c r="J4" s="111"/>
    </row>
    <row r="5" spans="1:10" ht="15.75" customHeight="1" x14ac:dyDescent="0.25">
      <c r="B5" s="112" t="s">
        <v>2</v>
      </c>
      <c r="C5" s="112"/>
      <c r="D5" s="112"/>
      <c r="E5" s="112"/>
      <c r="F5" s="112"/>
      <c r="G5" s="112"/>
      <c r="H5" s="112"/>
      <c r="I5" s="112"/>
      <c r="J5" s="112"/>
    </row>
    <row r="6" spans="1:10" ht="15.75" customHeight="1" x14ac:dyDescent="0.25">
      <c r="B6" s="113" t="s">
        <v>3</v>
      </c>
      <c r="C6" s="113"/>
      <c r="D6" s="113"/>
      <c r="E6" s="113"/>
      <c r="F6" s="113"/>
      <c r="G6" s="90"/>
      <c r="H6" s="13">
        <v>1219.5999999999999</v>
      </c>
      <c r="I6" s="13"/>
      <c r="J6" s="2"/>
    </row>
    <row r="7" spans="1:10" ht="19.5" customHeight="1" x14ac:dyDescent="0.25">
      <c r="B7" s="114" t="s">
        <v>63</v>
      </c>
      <c r="C7" s="114"/>
      <c r="D7" s="114"/>
      <c r="E7" s="114"/>
      <c r="F7" s="114"/>
      <c r="G7" s="114"/>
      <c r="H7" s="114"/>
      <c r="I7" s="114"/>
      <c r="J7" s="114"/>
    </row>
    <row r="8" spans="1:10" s="3" customFormat="1" ht="12" customHeight="1" thickBot="1" x14ac:dyDescent="0.25"/>
    <row r="9" spans="1:10" ht="63" customHeight="1" x14ac:dyDescent="0.25">
      <c r="A9" s="4"/>
      <c r="B9" s="115" t="s">
        <v>4</v>
      </c>
      <c r="C9" s="116"/>
      <c r="D9" s="116"/>
      <c r="E9" s="39" t="s">
        <v>64</v>
      </c>
      <c r="F9" s="39" t="s">
        <v>65</v>
      </c>
      <c r="G9" s="39" t="s">
        <v>66</v>
      </c>
      <c r="H9" s="39" t="s">
        <v>67</v>
      </c>
      <c r="I9" s="40" t="s">
        <v>68</v>
      </c>
      <c r="J9" s="41" t="s">
        <v>69</v>
      </c>
    </row>
    <row r="10" spans="1:10" ht="15" customHeight="1" x14ac:dyDescent="0.25">
      <c r="A10" s="4"/>
      <c r="B10" s="42"/>
      <c r="C10" s="43"/>
      <c r="D10" s="43"/>
      <c r="E10" s="44" t="s">
        <v>8</v>
      </c>
      <c r="F10" s="44" t="s">
        <v>8</v>
      </c>
      <c r="G10" s="45"/>
      <c r="H10" s="43"/>
      <c r="I10" s="46"/>
      <c r="J10" s="47"/>
    </row>
    <row r="11" spans="1:10" ht="21" customHeight="1" x14ac:dyDescent="0.25">
      <c r="A11" s="5"/>
      <c r="B11" s="118" t="s">
        <v>9</v>
      </c>
      <c r="C11" s="119"/>
      <c r="D11" s="119"/>
      <c r="E11" s="80">
        <f>G11*5</f>
        <v>158426.03999999998</v>
      </c>
      <c r="F11" s="81">
        <f>H11*7</f>
        <v>236651.18399999998</v>
      </c>
      <c r="G11" s="81">
        <f>I11*H6</f>
        <v>31685.207999999999</v>
      </c>
      <c r="H11" s="81">
        <f>J11*H6</f>
        <v>33807.311999999998</v>
      </c>
      <c r="I11" s="82">
        <v>25.98</v>
      </c>
      <c r="J11" s="83">
        <v>27.72</v>
      </c>
    </row>
    <row r="12" spans="1:10" ht="15.75" customHeight="1" x14ac:dyDescent="0.25">
      <c r="B12" s="49"/>
      <c r="C12" s="50"/>
      <c r="D12" s="50"/>
      <c r="E12" s="51" t="s">
        <v>10</v>
      </c>
      <c r="F12" s="51" t="s">
        <v>10</v>
      </c>
      <c r="G12" s="52"/>
      <c r="H12" s="50"/>
      <c r="I12" s="46"/>
      <c r="J12" s="53"/>
    </row>
    <row r="13" spans="1:10" ht="60" customHeight="1" x14ac:dyDescent="0.25">
      <c r="A13" s="4"/>
      <c r="B13" s="89" t="s">
        <v>11</v>
      </c>
      <c r="C13" s="128" t="s">
        <v>12</v>
      </c>
      <c r="D13" s="128"/>
      <c r="E13" s="55" t="s">
        <v>70</v>
      </c>
      <c r="F13" s="55" t="s">
        <v>71</v>
      </c>
      <c r="G13" s="55" t="s">
        <v>66</v>
      </c>
      <c r="H13" s="55" t="s">
        <v>67</v>
      </c>
      <c r="I13" s="91" t="s">
        <v>72</v>
      </c>
      <c r="J13" s="57" t="s">
        <v>69</v>
      </c>
    </row>
    <row r="14" spans="1:10" s="3" customFormat="1" ht="12" customHeight="1" x14ac:dyDescent="0.2">
      <c r="A14" s="7"/>
      <c r="B14" s="58">
        <v>1</v>
      </c>
      <c r="C14" s="117" t="s">
        <v>13</v>
      </c>
      <c r="D14" s="117"/>
      <c r="E14" s="59">
        <f t="shared" ref="E14:E31" si="0">G14*5</f>
        <v>12378.939999999999</v>
      </c>
      <c r="F14" s="60">
        <f t="shared" ref="F14:F31" si="1">H14*7</f>
        <v>18440.351999999999</v>
      </c>
      <c r="G14" s="60">
        <f>I14*H6</f>
        <v>2475.7879999999996</v>
      </c>
      <c r="H14" s="87">
        <f>J14*H6</f>
        <v>2634.3359999999998</v>
      </c>
      <c r="I14" s="61">
        <v>2.0299999999999998</v>
      </c>
      <c r="J14" s="62">
        <v>2.16</v>
      </c>
    </row>
    <row r="15" spans="1:10" s="3" customFormat="1" ht="12" customHeight="1" x14ac:dyDescent="0.2">
      <c r="A15" s="7"/>
      <c r="B15" s="58">
        <v>2</v>
      </c>
      <c r="C15" s="121" t="s">
        <v>16</v>
      </c>
      <c r="D15" s="122"/>
      <c r="E15" s="63">
        <f t="shared" si="0"/>
        <v>975.68</v>
      </c>
      <c r="F15" s="60">
        <f t="shared" si="1"/>
        <v>1451.3240000000001</v>
      </c>
      <c r="G15" s="60">
        <f>I15*H6</f>
        <v>195.136</v>
      </c>
      <c r="H15" s="61">
        <f>J15*H6</f>
        <v>207.33199999999999</v>
      </c>
      <c r="I15" s="61">
        <v>0.16</v>
      </c>
      <c r="J15" s="62">
        <v>0.17</v>
      </c>
    </row>
    <row r="16" spans="1:10" s="3" customFormat="1" ht="12" customHeight="1" x14ac:dyDescent="0.2">
      <c r="A16" s="7"/>
      <c r="B16" s="58">
        <v>3</v>
      </c>
      <c r="C16" s="117" t="s">
        <v>17</v>
      </c>
      <c r="D16" s="117"/>
      <c r="E16" s="59">
        <f t="shared" si="0"/>
        <v>3231.94</v>
      </c>
      <c r="F16" s="60">
        <f t="shared" si="1"/>
        <v>4866.2039999999997</v>
      </c>
      <c r="G16" s="60">
        <f>I16*H6</f>
        <v>646.38800000000003</v>
      </c>
      <c r="H16" s="61">
        <f>J16*H6</f>
        <v>695.17199999999991</v>
      </c>
      <c r="I16" s="61">
        <v>0.53</v>
      </c>
      <c r="J16" s="62">
        <v>0.56999999999999995</v>
      </c>
    </row>
    <row r="17" spans="1:10" s="3" customFormat="1" ht="21.75" customHeight="1" x14ac:dyDescent="0.2">
      <c r="A17" s="7"/>
      <c r="B17" s="58">
        <v>4</v>
      </c>
      <c r="C17" s="132" t="s">
        <v>18</v>
      </c>
      <c r="D17" s="132"/>
      <c r="E17" s="92">
        <f t="shared" si="0"/>
        <v>7317.5999999999985</v>
      </c>
      <c r="F17" s="93">
        <f t="shared" si="1"/>
        <v>13659.519999999999</v>
      </c>
      <c r="G17" s="93">
        <f>I17*H6</f>
        <v>1463.5199999999998</v>
      </c>
      <c r="H17" s="65">
        <f>J17*H6</f>
        <v>1951.36</v>
      </c>
      <c r="I17" s="65">
        <v>1.2</v>
      </c>
      <c r="J17" s="66">
        <v>1.6</v>
      </c>
    </row>
    <row r="18" spans="1:10" s="3" customFormat="1" ht="14.25" customHeight="1" x14ac:dyDescent="0.2">
      <c r="A18" s="7"/>
      <c r="B18" s="58">
        <v>5</v>
      </c>
      <c r="C18" s="117" t="s">
        <v>62</v>
      </c>
      <c r="D18" s="117"/>
      <c r="E18" s="59">
        <f t="shared" si="0"/>
        <v>12378.939999999999</v>
      </c>
      <c r="F18" s="60">
        <f>H18*7</f>
        <v>18525.723999999998</v>
      </c>
      <c r="G18" s="60">
        <f>I18*H6</f>
        <v>2475.7879999999996</v>
      </c>
      <c r="H18" s="87">
        <f>J18*H6</f>
        <v>2646.5319999999997</v>
      </c>
      <c r="I18" s="61">
        <v>2.0299999999999998</v>
      </c>
      <c r="J18" s="62">
        <v>2.17</v>
      </c>
    </row>
    <row r="19" spans="1:10" s="3" customFormat="1" ht="15.75" customHeight="1" x14ac:dyDescent="0.2">
      <c r="A19" s="7"/>
      <c r="B19" s="58">
        <v>6</v>
      </c>
      <c r="C19" s="117" t="s">
        <v>20</v>
      </c>
      <c r="D19" s="117"/>
      <c r="E19" s="59">
        <f t="shared" si="0"/>
        <v>1036.6599999999999</v>
      </c>
      <c r="F19" s="60">
        <f t="shared" si="1"/>
        <v>1536.6959999999997</v>
      </c>
      <c r="G19" s="60">
        <f>I19*H6</f>
        <v>207.33199999999999</v>
      </c>
      <c r="H19" s="61">
        <f>J19*H6</f>
        <v>219.52799999999996</v>
      </c>
      <c r="I19" s="65">
        <v>0.17</v>
      </c>
      <c r="J19" s="66">
        <v>0.18</v>
      </c>
    </row>
    <row r="20" spans="1:10" s="3" customFormat="1" ht="15.75" customHeight="1" x14ac:dyDescent="0.2">
      <c r="A20" s="7"/>
      <c r="B20" s="58">
        <v>7</v>
      </c>
      <c r="C20" s="117" t="s">
        <v>73</v>
      </c>
      <c r="D20" s="117"/>
      <c r="E20" s="59">
        <f t="shared" si="0"/>
        <v>3902.72</v>
      </c>
      <c r="F20" s="60">
        <f t="shared" si="1"/>
        <v>5805.2960000000003</v>
      </c>
      <c r="G20" s="60">
        <f>I20*H6</f>
        <v>780.54399999999998</v>
      </c>
      <c r="H20" s="87">
        <f>J20*H6</f>
        <v>829.32799999999997</v>
      </c>
      <c r="I20" s="61">
        <v>0.64</v>
      </c>
      <c r="J20" s="62">
        <v>0.68</v>
      </c>
    </row>
    <row r="21" spans="1:10" s="3" customFormat="1" ht="32.25" customHeight="1" x14ac:dyDescent="0.2">
      <c r="A21" s="7"/>
      <c r="B21" s="58">
        <v>8</v>
      </c>
      <c r="C21" s="117" t="s">
        <v>22</v>
      </c>
      <c r="D21" s="117"/>
      <c r="E21" s="59">
        <f t="shared" si="0"/>
        <v>10061.699999999999</v>
      </c>
      <c r="F21" s="60">
        <f t="shared" si="1"/>
        <v>15025.471999999998</v>
      </c>
      <c r="G21" s="60">
        <f>I21*H6</f>
        <v>2012.3399999999997</v>
      </c>
      <c r="H21" s="87">
        <f>J21*H6</f>
        <v>2146.4959999999996</v>
      </c>
      <c r="I21" s="61">
        <v>1.65</v>
      </c>
      <c r="J21" s="62">
        <v>1.76</v>
      </c>
    </row>
    <row r="22" spans="1:10" s="3" customFormat="1" ht="32.25" customHeight="1" x14ac:dyDescent="0.2">
      <c r="A22" s="7"/>
      <c r="B22" s="58">
        <v>9</v>
      </c>
      <c r="C22" s="117" t="s">
        <v>23</v>
      </c>
      <c r="D22" s="117"/>
      <c r="E22" s="59">
        <f t="shared" si="0"/>
        <v>12074.04</v>
      </c>
      <c r="F22" s="60">
        <f t="shared" si="1"/>
        <v>18013.491999999998</v>
      </c>
      <c r="G22" s="60">
        <f>I22*H6</f>
        <v>2414.808</v>
      </c>
      <c r="H22" s="87">
        <f>J22*H6</f>
        <v>2573.3559999999998</v>
      </c>
      <c r="I22" s="61">
        <v>1.98</v>
      </c>
      <c r="J22" s="62">
        <v>2.11</v>
      </c>
    </row>
    <row r="23" spans="1:10" s="3" customFormat="1" ht="24.75" customHeight="1" x14ac:dyDescent="0.2">
      <c r="A23" s="7"/>
      <c r="B23" s="58">
        <v>10</v>
      </c>
      <c r="C23" s="117" t="s">
        <v>24</v>
      </c>
      <c r="D23" s="117"/>
      <c r="E23" s="59">
        <f t="shared" si="0"/>
        <v>14025.399999999998</v>
      </c>
      <c r="F23" s="60">
        <f t="shared" si="1"/>
        <v>20916.14</v>
      </c>
      <c r="G23" s="60">
        <f>I23*H6</f>
        <v>2805.0799999999995</v>
      </c>
      <c r="H23" s="87">
        <f>J23*H6</f>
        <v>2988.02</v>
      </c>
      <c r="I23" s="61">
        <v>2.2999999999999998</v>
      </c>
      <c r="J23" s="62">
        <v>2.4500000000000002</v>
      </c>
    </row>
    <row r="24" spans="1:10" s="3" customFormat="1" ht="37.5" customHeight="1" x14ac:dyDescent="0.2">
      <c r="A24" s="7"/>
      <c r="B24" s="58">
        <v>11</v>
      </c>
      <c r="C24" s="117" t="s">
        <v>25</v>
      </c>
      <c r="D24" s="117"/>
      <c r="E24" s="59">
        <f t="shared" si="0"/>
        <v>8110.34</v>
      </c>
      <c r="F24" s="60">
        <f t="shared" si="1"/>
        <v>12122.823999999999</v>
      </c>
      <c r="G24" s="60">
        <f>I24*H6</f>
        <v>1622.068</v>
      </c>
      <c r="H24" s="87">
        <f>J24*H6</f>
        <v>1731.8319999999999</v>
      </c>
      <c r="I24" s="61">
        <v>1.33</v>
      </c>
      <c r="J24" s="62">
        <v>1.42</v>
      </c>
    </row>
    <row r="25" spans="1:10" s="3" customFormat="1" ht="22.5" customHeight="1" x14ac:dyDescent="0.2">
      <c r="A25" s="7"/>
      <c r="B25" s="58">
        <v>12</v>
      </c>
      <c r="C25" s="117" t="s">
        <v>26</v>
      </c>
      <c r="D25" s="117"/>
      <c r="E25" s="59">
        <f t="shared" si="0"/>
        <v>5854.079999999999</v>
      </c>
      <c r="F25" s="60">
        <f t="shared" si="1"/>
        <v>8707.9439999999995</v>
      </c>
      <c r="G25" s="60">
        <f>I25*H6</f>
        <v>1170.8159999999998</v>
      </c>
      <c r="H25" s="61">
        <f>J25*H6</f>
        <v>1243.992</v>
      </c>
      <c r="I25" s="65">
        <v>0.96</v>
      </c>
      <c r="J25" s="66">
        <v>1.02</v>
      </c>
    </row>
    <row r="26" spans="1:10" s="3" customFormat="1" ht="21.75" customHeight="1" x14ac:dyDescent="0.2">
      <c r="A26" s="7"/>
      <c r="B26" s="58">
        <v>13</v>
      </c>
      <c r="C26" s="117" t="s">
        <v>27</v>
      </c>
      <c r="D26" s="117"/>
      <c r="E26" s="59">
        <f t="shared" si="0"/>
        <v>11464.239999999998</v>
      </c>
      <c r="F26" s="60">
        <f t="shared" si="1"/>
        <v>17159.771999999997</v>
      </c>
      <c r="G26" s="60">
        <f>I26*H6</f>
        <v>2292.8479999999995</v>
      </c>
      <c r="H26" s="87">
        <f>J26*H6</f>
        <v>2451.3959999999997</v>
      </c>
      <c r="I26" s="61">
        <v>1.88</v>
      </c>
      <c r="J26" s="62">
        <v>2.0099999999999998</v>
      </c>
    </row>
    <row r="27" spans="1:10" s="3" customFormat="1" ht="21.75" customHeight="1" x14ac:dyDescent="0.2">
      <c r="A27" s="7"/>
      <c r="B27" s="58">
        <v>14</v>
      </c>
      <c r="C27" s="117" t="s">
        <v>28</v>
      </c>
      <c r="D27" s="117"/>
      <c r="E27" s="59">
        <f t="shared" si="0"/>
        <v>14330.3</v>
      </c>
      <c r="F27" s="60">
        <f t="shared" si="1"/>
        <v>21428.371999999996</v>
      </c>
      <c r="G27" s="60">
        <f>I27*H6</f>
        <v>2866.06</v>
      </c>
      <c r="H27" s="87">
        <f>J27*H6</f>
        <v>3061.1959999999995</v>
      </c>
      <c r="I27" s="61">
        <v>2.35</v>
      </c>
      <c r="J27" s="62">
        <v>2.5099999999999998</v>
      </c>
    </row>
    <row r="28" spans="1:10" s="3" customFormat="1" ht="12" customHeight="1" x14ac:dyDescent="0.2">
      <c r="A28" s="7"/>
      <c r="B28" s="58">
        <v>15</v>
      </c>
      <c r="C28" s="117" t="s">
        <v>29</v>
      </c>
      <c r="D28" s="117"/>
      <c r="E28" s="59">
        <f t="shared" si="0"/>
        <v>11708.159999999998</v>
      </c>
      <c r="F28" s="60">
        <f t="shared" si="1"/>
        <v>17501.259999999995</v>
      </c>
      <c r="G28" s="60">
        <f>I28*H6</f>
        <v>2341.6319999999996</v>
      </c>
      <c r="H28" s="87">
        <f>J28*H6</f>
        <v>2500.1799999999994</v>
      </c>
      <c r="I28" s="61">
        <v>1.92</v>
      </c>
      <c r="J28" s="62">
        <v>2.0499999999999998</v>
      </c>
    </row>
    <row r="29" spans="1:10" s="3" customFormat="1" ht="12" customHeight="1" x14ac:dyDescent="0.2">
      <c r="A29" s="7"/>
      <c r="B29" s="58">
        <v>16</v>
      </c>
      <c r="C29" s="117" t="s">
        <v>30</v>
      </c>
      <c r="D29" s="117"/>
      <c r="E29" s="59">
        <f t="shared" si="0"/>
        <v>5183.2999999999993</v>
      </c>
      <c r="F29" s="60">
        <f t="shared" si="1"/>
        <v>7768.8519999999999</v>
      </c>
      <c r="G29" s="60">
        <f>I29*H6</f>
        <v>1036.6599999999999</v>
      </c>
      <c r="H29" s="87">
        <f>J29*H6</f>
        <v>1109.836</v>
      </c>
      <c r="I29" s="61">
        <v>0.85</v>
      </c>
      <c r="J29" s="62">
        <v>0.91</v>
      </c>
    </row>
    <row r="30" spans="1:10" s="3" customFormat="1" ht="21.75" customHeight="1" x14ac:dyDescent="0.2">
      <c r="A30" s="7"/>
      <c r="B30" s="58">
        <v>17</v>
      </c>
      <c r="C30" s="121" t="s">
        <v>31</v>
      </c>
      <c r="D30" s="122"/>
      <c r="E30" s="63">
        <f t="shared" si="0"/>
        <v>23416.319999999996</v>
      </c>
      <c r="F30" s="60">
        <f t="shared" si="1"/>
        <v>34917.148000000001</v>
      </c>
      <c r="G30" s="60">
        <f>I30*H6</f>
        <v>4683.2639999999992</v>
      </c>
      <c r="H30" s="87">
        <f>J30*H6</f>
        <v>4988.1639999999998</v>
      </c>
      <c r="I30" s="61">
        <v>3.84</v>
      </c>
      <c r="J30" s="62">
        <v>4.09</v>
      </c>
    </row>
    <row r="31" spans="1:10" s="3" customFormat="1" ht="12" customHeight="1" x14ac:dyDescent="0.2">
      <c r="A31" s="7"/>
      <c r="B31" s="58">
        <v>18</v>
      </c>
      <c r="C31" s="121" t="s">
        <v>32</v>
      </c>
      <c r="D31" s="122"/>
      <c r="E31" s="63">
        <f t="shared" si="0"/>
        <v>7805.44</v>
      </c>
      <c r="F31" s="60">
        <f t="shared" si="1"/>
        <v>11695.964</v>
      </c>
      <c r="G31" s="60">
        <f>I31*H6</f>
        <v>1561.088</v>
      </c>
      <c r="H31" s="87">
        <f>J31*H6</f>
        <v>1670.8520000000001</v>
      </c>
      <c r="I31" s="61">
        <v>1.28</v>
      </c>
      <c r="J31" s="62">
        <v>1.37</v>
      </c>
    </row>
    <row r="32" spans="1:10" s="3" customFormat="1" ht="24" customHeight="1" thickBot="1" x14ac:dyDescent="0.25">
      <c r="A32" s="5"/>
      <c r="B32" s="67"/>
      <c r="C32" s="127" t="s">
        <v>33</v>
      </c>
      <c r="D32" s="127"/>
      <c r="E32" s="68">
        <f t="shared" ref="E32:J32" si="2">SUM(E14:E31)</f>
        <v>165255.80000000002</v>
      </c>
      <c r="F32" s="69">
        <f t="shared" si="2"/>
        <v>249542.356</v>
      </c>
      <c r="G32" s="69"/>
      <c r="H32" s="88"/>
      <c r="I32" s="85">
        <f>SUM(I14:I31)</f>
        <v>27.099999999999998</v>
      </c>
      <c r="J32" s="70">
        <f t="shared" si="2"/>
        <v>29.229999999999997</v>
      </c>
    </row>
    <row r="33" spans="1:10" s="3" customFormat="1" ht="37.15" customHeight="1" thickBot="1" x14ac:dyDescent="0.25">
      <c r="A33" s="5"/>
      <c r="B33" s="71"/>
      <c r="C33" s="126" t="s">
        <v>34</v>
      </c>
      <c r="D33" s="126"/>
      <c r="E33" s="72">
        <f>E11-E32</f>
        <v>-6829.7600000000384</v>
      </c>
      <c r="F33" s="73">
        <f>F11-F32</f>
        <v>-12891.17200000002</v>
      </c>
      <c r="G33" s="74"/>
      <c r="H33" s="86"/>
      <c r="I33" s="75"/>
      <c r="J33" s="76"/>
    </row>
    <row r="34" spans="1:10" ht="52.5" customHeight="1" thickBot="1" x14ac:dyDescent="0.3">
      <c r="B34" s="77"/>
      <c r="C34" s="125" t="s">
        <v>59</v>
      </c>
      <c r="D34" s="125"/>
      <c r="E34" s="123">
        <f>E33+F33</f>
        <v>-19720.932000000059</v>
      </c>
      <c r="F34" s="124"/>
      <c r="G34" s="123"/>
      <c r="H34" s="131"/>
      <c r="I34" s="78"/>
      <c r="J34" s="79"/>
    </row>
  </sheetData>
  <mergeCells count="31">
    <mergeCell ref="C34:D34"/>
    <mergeCell ref="E34:F34"/>
    <mergeCell ref="G34:H34"/>
    <mergeCell ref="C28:D28"/>
    <mergeCell ref="C29:D29"/>
    <mergeCell ref="C30:D30"/>
    <mergeCell ref="C31:D31"/>
    <mergeCell ref="C32:D32"/>
    <mergeCell ref="C33:D33"/>
    <mergeCell ref="C27:D2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17:D17"/>
    <mergeCell ref="B3:J3"/>
    <mergeCell ref="B4:J4"/>
    <mergeCell ref="B5:J5"/>
    <mergeCell ref="B6:F6"/>
    <mergeCell ref="B7:J7"/>
    <mergeCell ref="B9:D9"/>
    <mergeCell ref="B11:D11"/>
    <mergeCell ref="C13:D13"/>
    <mergeCell ref="C14:D14"/>
    <mergeCell ref="C15:D15"/>
    <mergeCell ref="C16:D16"/>
  </mergeCells>
  <pageMargins left="0.23622047244094491" right="0.23622047244094491" top="0.74803149606299213" bottom="0.74803149606299213" header="0.31496062992125984" footer="0.31496062992125984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topLeftCell="A18" workbookViewId="0">
      <selection activeCell="Q22" sqref="Q22"/>
    </sheetView>
  </sheetViews>
  <sheetFormatPr defaultColWidth="8.85546875" defaultRowHeight="15" x14ac:dyDescent="0.25"/>
  <cols>
    <col min="1" max="1" width="2.5703125" style="1" customWidth="1"/>
    <col min="2" max="2" width="4.140625" style="1" customWidth="1"/>
    <col min="3" max="3" width="11.5703125" style="1" customWidth="1"/>
    <col min="4" max="4" width="14.5703125" style="1" customWidth="1"/>
    <col min="5" max="5" width="13.5703125" style="1" customWidth="1"/>
    <col min="6" max="6" width="13.140625" style="1" customWidth="1"/>
    <col min="7" max="7" width="13" style="1" customWidth="1"/>
    <col min="8" max="8" width="13.28515625" style="1" customWidth="1"/>
    <col min="9" max="9" width="12.28515625" style="1" customWidth="1"/>
    <col min="10" max="10" width="13.7109375" style="1" customWidth="1"/>
  </cols>
  <sheetData>
    <row r="1" spans="1:10" ht="3.75" customHeight="1" x14ac:dyDescent="0.25">
      <c r="A1" s="1" t="s">
        <v>36</v>
      </c>
    </row>
    <row r="2" spans="1:10" ht="3.75" customHeight="1" x14ac:dyDescent="0.25"/>
    <row r="3" spans="1:10" ht="18" customHeight="1" x14ac:dyDescent="0.25">
      <c r="B3" s="110" t="s">
        <v>0</v>
      </c>
      <c r="C3" s="110"/>
      <c r="D3" s="110"/>
      <c r="E3" s="110"/>
      <c r="F3" s="110"/>
      <c r="G3" s="110"/>
      <c r="H3" s="110"/>
      <c r="I3" s="110"/>
      <c r="J3" s="110"/>
    </row>
    <row r="4" spans="1:10" ht="22.15" customHeight="1" x14ac:dyDescent="0.25">
      <c r="B4" s="111" t="s">
        <v>1</v>
      </c>
      <c r="C4" s="111"/>
      <c r="D4" s="111"/>
      <c r="E4" s="111"/>
      <c r="F4" s="111"/>
      <c r="G4" s="111"/>
      <c r="H4" s="111"/>
      <c r="I4" s="111"/>
      <c r="J4" s="111"/>
    </row>
    <row r="5" spans="1:10" ht="15.75" customHeight="1" x14ac:dyDescent="0.25">
      <c r="B5" s="112" t="s">
        <v>2</v>
      </c>
      <c r="C5" s="112"/>
      <c r="D5" s="112"/>
      <c r="E5" s="112"/>
      <c r="F5" s="112"/>
      <c r="G5" s="112"/>
      <c r="H5" s="112"/>
      <c r="I5" s="112"/>
      <c r="J5" s="112"/>
    </row>
    <row r="6" spans="1:10" ht="15.75" customHeight="1" x14ac:dyDescent="0.25">
      <c r="B6" s="113" t="s">
        <v>3</v>
      </c>
      <c r="C6" s="113"/>
      <c r="D6" s="113"/>
      <c r="E6" s="113"/>
      <c r="F6" s="113"/>
      <c r="G6" s="94"/>
      <c r="H6" s="13">
        <v>1219.5999999999999</v>
      </c>
      <c r="I6" s="13"/>
      <c r="J6" s="2"/>
    </row>
    <row r="7" spans="1:10" ht="19.5" customHeight="1" x14ac:dyDescent="0.25">
      <c r="B7" s="114" t="s">
        <v>84</v>
      </c>
      <c r="C7" s="114"/>
      <c r="D7" s="114"/>
      <c r="E7" s="114"/>
      <c r="F7" s="114"/>
      <c r="G7" s="114"/>
      <c r="H7" s="114"/>
      <c r="I7" s="114"/>
      <c r="J7" s="114"/>
    </row>
    <row r="8" spans="1:10" s="3" customFormat="1" ht="12" customHeight="1" thickBot="1" x14ac:dyDescent="0.25"/>
    <row r="9" spans="1:10" ht="63" customHeight="1" x14ac:dyDescent="0.25">
      <c r="A9" s="4"/>
      <c r="B9" s="115" t="s">
        <v>4</v>
      </c>
      <c r="C9" s="116"/>
      <c r="D9" s="116"/>
      <c r="E9" s="39" t="s">
        <v>74</v>
      </c>
      <c r="F9" s="39" t="s">
        <v>75</v>
      </c>
      <c r="G9" s="39" t="s">
        <v>76</v>
      </c>
      <c r="H9" s="39" t="s">
        <v>77</v>
      </c>
      <c r="I9" s="40" t="s">
        <v>78</v>
      </c>
      <c r="J9" s="41" t="s">
        <v>79</v>
      </c>
    </row>
    <row r="10" spans="1:10" ht="15" customHeight="1" x14ac:dyDescent="0.25">
      <c r="A10" s="4"/>
      <c r="B10" s="42"/>
      <c r="C10" s="43"/>
      <c r="D10" s="43"/>
      <c r="E10" s="44" t="s">
        <v>8</v>
      </c>
      <c r="F10" s="44" t="s">
        <v>8</v>
      </c>
      <c r="G10" s="45"/>
      <c r="H10" s="43"/>
      <c r="I10" s="46"/>
      <c r="J10" s="47"/>
    </row>
    <row r="11" spans="1:10" ht="21" customHeight="1" x14ac:dyDescent="0.25">
      <c r="A11" s="5"/>
      <c r="B11" s="118" t="s">
        <v>9</v>
      </c>
      <c r="C11" s="119"/>
      <c r="D11" s="119"/>
      <c r="E11" s="80">
        <f>G11*5</f>
        <v>169036.56</v>
      </c>
      <c r="F11" s="81">
        <f>H11*7</f>
        <v>252445.00400000002</v>
      </c>
      <c r="G11" s="81">
        <f>I11*H6</f>
        <v>33807.311999999998</v>
      </c>
      <c r="H11" s="81">
        <f>J11*H6</f>
        <v>36063.572</v>
      </c>
      <c r="I11" s="82">
        <v>27.72</v>
      </c>
      <c r="J11" s="83">
        <v>29.57</v>
      </c>
    </row>
    <row r="12" spans="1:10" ht="15.75" customHeight="1" x14ac:dyDescent="0.25">
      <c r="B12" s="49"/>
      <c r="C12" s="50"/>
      <c r="D12" s="50"/>
      <c r="E12" s="51" t="s">
        <v>10</v>
      </c>
      <c r="F12" s="51" t="s">
        <v>10</v>
      </c>
      <c r="G12" s="52"/>
      <c r="H12" s="50"/>
      <c r="I12" s="46"/>
      <c r="J12" s="53"/>
    </row>
    <row r="13" spans="1:10" ht="60" customHeight="1" x14ac:dyDescent="0.25">
      <c r="A13" s="4"/>
      <c r="B13" s="89" t="s">
        <v>11</v>
      </c>
      <c r="C13" s="128" t="s">
        <v>12</v>
      </c>
      <c r="D13" s="128"/>
      <c r="E13" s="55" t="s">
        <v>80</v>
      </c>
      <c r="F13" s="55" t="s">
        <v>81</v>
      </c>
      <c r="G13" s="55" t="s">
        <v>76</v>
      </c>
      <c r="H13" s="55" t="s">
        <v>77</v>
      </c>
      <c r="I13" s="95" t="s">
        <v>82</v>
      </c>
      <c r="J13" s="57" t="s">
        <v>79</v>
      </c>
    </row>
    <row r="14" spans="1:10" s="3" customFormat="1" ht="12" customHeight="1" x14ac:dyDescent="0.2">
      <c r="A14" s="7"/>
      <c r="B14" s="58">
        <v>1</v>
      </c>
      <c r="C14" s="117" t="s">
        <v>13</v>
      </c>
      <c r="D14" s="117"/>
      <c r="E14" s="59">
        <f t="shared" ref="E14:E31" si="0">G14*5</f>
        <v>13171.679999999998</v>
      </c>
      <c r="F14" s="60">
        <f t="shared" ref="F14:F31" si="1">H14*7</f>
        <v>19635.559999999998</v>
      </c>
      <c r="G14" s="60">
        <f>I14*H6</f>
        <v>2634.3359999999998</v>
      </c>
      <c r="H14" s="87">
        <f>J14*H6</f>
        <v>2805.0799999999995</v>
      </c>
      <c r="I14" s="62">
        <v>2.16</v>
      </c>
      <c r="J14" s="62">
        <v>2.2999999999999998</v>
      </c>
    </row>
    <row r="15" spans="1:10" s="3" customFormat="1" ht="12" customHeight="1" x14ac:dyDescent="0.2">
      <c r="A15" s="7"/>
      <c r="B15" s="58">
        <v>2</v>
      </c>
      <c r="C15" s="121" t="s">
        <v>16</v>
      </c>
      <c r="D15" s="122"/>
      <c r="E15" s="63">
        <f t="shared" si="0"/>
        <v>1036.6599999999999</v>
      </c>
      <c r="F15" s="60">
        <f t="shared" si="1"/>
        <v>1536.6959999999997</v>
      </c>
      <c r="G15" s="60">
        <f>I15*H6</f>
        <v>207.33199999999999</v>
      </c>
      <c r="H15" s="61">
        <f>J15*H6</f>
        <v>219.52799999999996</v>
      </c>
      <c r="I15" s="62">
        <v>0.17</v>
      </c>
      <c r="J15" s="62">
        <v>0.18</v>
      </c>
    </row>
    <row r="16" spans="1:10" s="3" customFormat="1" ht="12" customHeight="1" x14ac:dyDescent="0.2">
      <c r="A16" s="7"/>
      <c r="B16" s="58">
        <v>3</v>
      </c>
      <c r="C16" s="117" t="s">
        <v>17</v>
      </c>
      <c r="D16" s="117"/>
      <c r="E16" s="59">
        <f t="shared" si="0"/>
        <v>3475.8599999999997</v>
      </c>
      <c r="F16" s="60">
        <f t="shared" si="1"/>
        <v>5207.6919999999991</v>
      </c>
      <c r="G16" s="60">
        <f>I16*H6</f>
        <v>695.17199999999991</v>
      </c>
      <c r="H16" s="61">
        <f>J16*H6</f>
        <v>743.9559999999999</v>
      </c>
      <c r="I16" s="62">
        <v>0.56999999999999995</v>
      </c>
      <c r="J16" s="62">
        <v>0.61</v>
      </c>
    </row>
    <row r="17" spans="1:10" s="3" customFormat="1" ht="21.75" customHeight="1" x14ac:dyDescent="0.2">
      <c r="A17" s="7"/>
      <c r="B17" s="58">
        <v>4</v>
      </c>
      <c r="C17" s="132" t="s">
        <v>18</v>
      </c>
      <c r="D17" s="132"/>
      <c r="E17" s="92">
        <f t="shared" si="0"/>
        <v>9756.7999999999993</v>
      </c>
      <c r="F17" s="93">
        <f t="shared" si="1"/>
        <v>14513.239999999998</v>
      </c>
      <c r="G17" s="93">
        <f>I17*H6</f>
        <v>1951.36</v>
      </c>
      <c r="H17" s="65">
        <f>J17*H6</f>
        <v>2073.3199999999997</v>
      </c>
      <c r="I17" s="66">
        <v>1.6</v>
      </c>
      <c r="J17" s="66">
        <v>1.7</v>
      </c>
    </row>
    <row r="18" spans="1:10" s="3" customFormat="1" ht="14.25" customHeight="1" x14ac:dyDescent="0.2">
      <c r="A18" s="7"/>
      <c r="B18" s="58">
        <v>5</v>
      </c>
      <c r="C18" s="117" t="s">
        <v>62</v>
      </c>
      <c r="D18" s="117"/>
      <c r="E18" s="59">
        <f t="shared" si="0"/>
        <v>13232.659999999998</v>
      </c>
      <c r="F18" s="60">
        <f>H18*7</f>
        <v>19806.303999999996</v>
      </c>
      <c r="G18" s="60">
        <f>I18*H6</f>
        <v>2646.5319999999997</v>
      </c>
      <c r="H18" s="87">
        <f>J18*H6</f>
        <v>2829.4719999999998</v>
      </c>
      <c r="I18" s="62">
        <v>2.17</v>
      </c>
      <c r="J18" s="62">
        <v>2.3199999999999998</v>
      </c>
    </row>
    <row r="19" spans="1:10" s="3" customFormat="1" ht="15.75" customHeight="1" x14ac:dyDescent="0.2">
      <c r="A19" s="7"/>
      <c r="B19" s="58">
        <v>6</v>
      </c>
      <c r="C19" s="117" t="s">
        <v>20</v>
      </c>
      <c r="D19" s="117"/>
      <c r="E19" s="59">
        <f t="shared" si="0"/>
        <v>1097.6399999999999</v>
      </c>
      <c r="F19" s="60">
        <f t="shared" si="1"/>
        <v>1622.068</v>
      </c>
      <c r="G19" s="60">
        <f>I19*H6</f>
        <v>219.52799999999996</v>
      </c>
      <c r="H19" s="61">
        <f>J19*H6</f>
        <v>231.72399999999999</v>
      </c>
      <c r="I19" s="66">
        <v>0.18</v>
      </c>
      <c r="J19" s="66">
        <v>0.19</v>
      </c>
    </row>
    <row r="20" spans="1:10" s="3" customFormat="1" ht="15.75" customHeight="1" x14ac:dyDescent="0.2">
      <c r="A20" s="7"/>
      <c r="B20" s="58">
        <v>7</v>
      </c>
      <c r="C20" s="117" t="s">
        <v>73</v>
      </c>
      <c r="D20" s="117"/>
      <c r="E20" s="59">
        <f t="shared" si="0"/>
        <v>4146.6399999999994</v>
      </c>
      <c r="F20" s="60">
        <f t="shared" si="1"/>
        <v>6232.155999999999</v>
      </c>
      <c r="G20" s="60">
        <f>I20*H6</f>
        <v>829.32799999999997</v>
      </c>
      <c r="H20" s="87">
        <f>J20*H6</f>
        <v>890.30799999999988</v>
      </c>
      <c r="I20" s="62">
        <v>0.68</v>
      </c>
      <c r="J20" s="62">
        <v>0.73</v>
      </c>
    </row>
    <row r="21" spans="1:10" s="3" customFormat="1" ht="32.25" customHeight="1" x14ac:dyDescent="0.2">
      <c r="A21" s="7"/>
      <c r="B21" s="58">
        <v>8</v>
      </c>
      <c r="C21" s="117" t="s">
        <v>22</v>
      </c>
      <c r="D21" s="117"/>
      <c r="E21" s="59">
        <f t="shared" si="0"/>
        <v>10732.479999999998</v>
      </c>
      <c r="F21" s="60">
        <f t="shared" si="1"/>
        <v>16049.935999999996</v>
      </c>
      <c r="G21" s="60">
        <f>I21*H6</f>
        <v>2146.4959999999996</v>
      </c>
      <c r="H21" s="87">
        <f>J21*H6</f>
        <v>2292.8479999999995</v>
      </c>
      <c r="I21" s="62">
        <v>1.76</v>
      </c>
      <c r="J21" s="62">
        <v>1.88</v>
      </c>
    </row>
    <row r="22" spans="1:10" s="3" customFormat="1" ht="32.25" customHeight="1" x14ac:dyDescent="0.2">
      <c r="A22" s="7"/>
      <c r="B22" s="58">
        <v>9</v>
      </c>
      <c r="C22" s="117" t="s">
        <v>23</v>
      </c>
      <c r="D22" s="117"/>
      <c r="E22" s="59">
        <f t="shared" si="0"/>
        <v>12866.779999999999</v>
      </c>
      <c r="F22" s="60">
        <f t="shared" si="1"/>
        <v>19208.7</v>
      </c>
      <c r="G22" s="60">
        <f>I22*H6</f>
        <v>2573.3559999999998</v>
      </c>
      <c r="H22" s="87">
        <f>J22*H6</f>
        <v>2744.1</v>
      </c>
      <c r="I22" s="62">
        <v>2.11</v>
      </c>
      <c r="J22" s="62">
        <v>2.25</v>
      </c>
    </row>
    <row r="23" spans="1:10" s="3" customFormat="1" ht="24.75" customHeight="1" x14ac:dyDescent="0.2">
      <c r="A23" s="7"/>
      <c r="B23" s="58">
        <v>10</v>
      </c>
      <c r="C23" s="117" t="s">
        <v>24</v>
      </c>
      <c r="D23" s="117"/>
      <c r="E23" s="59">
        <f t="shared" si="0"/>
        <v>14940.1</v>
      </c>
      <c r="F23" s="60">
        <f t="shared" si="1"/>
        <v>22282.091999999997</v>
      </c>
      <c r="G23" s="60">
        <f>I23*H6</f>
        <v>2988.02</v>
      </c>
      <c r="H23" s="87">
        <f>J23*H6</f>
        <v>3183.1559999999995</v>
      </c>
      <c r="I23" s="62">
        <v>2.4500000000000002</v>
      </c>
      <c r="J23" s="62">
        <v>2.61</v>
      </c>
    </row>
    <row r="24" spans="1:10" s="3" customFormat="1" ht="37.5" customHeight="1" x14ac:dyDescent="0.2">
      <c r="A24" s="7"/>
      <c r="B24" s="58">
        <v>11</v>
      </c>
      <c r="C24" s="117" t="s">
        <v>25</v>
      </c>
      <c r="D24" s="117"/>
      <c r="E24" s="59">
        <f t="shared" si="0"/>
        <v>8659.16</v>
      </c>
      <c r="F24" s="60">
        <f t="shared" si="1"/>
        <v>12976.544</v>
      </c>
      <c r="G24" s="60">
        <f>I24*H6</f>
        <v>1731.8319999999999</v>
      </c>
      <c r="H24" s="87">
        <f>J24*H6</f>
        <v>1853.7919999999999</v>
      </c>
      <c r="I24" s="62">
        <v>1.42</v>
      </c>
      <c r="J24" s="62">
        <v>1.52</v>
      </c>
    </row>
    <row r="25" spans="1:10" s="3" customFormat="1" ht="22.5" customHeight="1" x14ac:dyDescent="0.2">
      <c r="A25" s="7"/>
      <c r="B25" s="58">
        <v>12</v>
      </c>
      <c r="C25" s="117" t="s">
        <v>26</v>
      </c>
      <c r="D25" s="117"/>
      <c r="E25" s="59">
        <f t="shared" si="0"/>
        <v>6219.96</v>
      </c>
      <c r="F25" s="60">
        <f t="shared" si="1"/>
        <v>9305.5480000000007</v>
      </c>
      <c r="G25" s="60">
        <f>I25*H6</f>
        <v>1243.992</v>
      </c>
      <c r="H25" s="61">
        <f>J25*H6</f>
        <v>1329.364</v>
      </c>
      <c r="I25" s="66">
        <v>1.02</v>
      </c>
      <c r="J25" s="66">
        <v>1.0900000000000001</v>
      </c>
    </row>
    <row r="26" spans="1:10" s="3" customFormat="1" ht="21.75" customHeight="1" x14ac:dyDescent="0.2">
      <c r="A26" s="7"/>
      <c r="B26" s="58">
        <v>13</v>
      </c>
      <c r="C26" s="117" t="s">
        <v>27</v>
      </c>
      <c r="D26" s="117"/>
      <c r="E26" s="59">
        <f t="shared" si="0"/>
        <v>12256.98</v>
      </c>
      <c r="F26" s="60">
        <f t="shared" si="1"/>
        <v>18269.608</v>
      </c>
      <c r="G26" s="60">
        <f>I26*H6</f>
        <v>2451.3959999999997</v>
      </c>
      <c r="H26" s="87">
        <f>J26*H6</f>
        <v>2609.944</v>
      </c>
      <c r="I26" s="62">
        <v>2.0099999999999998</v>
      </c>
      <c r="J26" s="62">
        <v>2.14</v>
      </c>
    </row>
    <row r="27" spans="1:10" s="3" customFormat="1" ht="21.75" customHeight="1" x14ac:dyDescent="0.2">
      <c r="A27" s="7"/>
      <c r="B27" s="58">
        <v>14</v>
      </c>
      <c r="C27" s="117" t="s">
        <v>28</v>
      </c>
      <c r="D27" s="117"/>
      <c r="E27" s="59">
        <f t="shared" si="0"/>
        <v>15305.979999999998</v>
      </c>
      <c r="F27" s="60">
        <f t="shared" si="1"/>
        <v>22879.696</v>
      </c>
      <c r="G27" s="60">
        <f>I27*H6</f>
        <v>3061.1959999999995</v>
      </c>
      <c r="H27" s="87">
        <f>J27*H6</f>
        <v>3268.5279999999998</v>
      </c>
      <c r="I27" s="62">
        <v>2.5099999999999998</v>
      </c>
      <c r="J27" s="62">
        <v>2.68</v>
      </c>
    </row>
    <row r="28" spans="1:10" s="3" customFormat="1" ht="12" customHeight="1" x14ac:dyDescent="0.2">
      <c r="A28" s="7"/>
      <c r="B28" s="58">
        <v>15</v>
      </c>
      <c r="C28" s="117" t="s">
        <v>29</v>
      </c>
      <c r="D28" s="117"/>
      <c r="E28" s="59">
        <f t="shared" si="0"/>
        <v>12500.899999999998</v>
      </c>
      <c r="F28" s="60">
        <f t="shared" si="1"/>
        <v>18611.096000000001</v>
      </c>
      <c r="G28" s="60">
        <f>I28*H6</f>
        <v>2500.1799999999994</v>
      </c>
      <c r="H28" s="87">
        <f>J28*H6</f>
        <v>2658.7280000000001</v>
      </c>
      <c r="I28" s="62">
        <v>2.0499999999999998</v>
      </c>
      <c r="J28" s="62">
        <v>2.1800000000000002</v>
      </c>
    </row>
    <row r="29" spans="1:10" s="3" customFormat="1" ht="12" customHeight="1" x14ac:dyDescent="0.2">
      <c r="A29" s="7"/>
      <c r="B29" s="58">
        <v>16</v>
      </c>
      <c r="C29" s="117" t="s">
        <v>30</v>
      </c>
      <c r="D29" s="117"/>
      <c r="E29" s="59">
        <f t="shared" si="0"/>
        <v>5549.18</v>
      </c>
      <c r="F29" s="60">
        <f t="shared" si="1"/>
        <v>8281.0839999999989</v>
      </c>
      <c r="G29" s="60">
        <f>I29*H6</f>
        <v>1109.836</v>
      </c>
      <c r="H29" s="87">
        <f>J29*H6</f>
        <v>1183.0119999999999</v>
      </c>
      <c r="I29" s="62">
        <v>0.91</v>
      </c>
      <c r="J29" s="62">
        <v>0.97</v>
      </c>
    </row>
    <row r="30" spans="1:10" s="3" customFormat="1" ht="21.75" customHeight="1" x14ac:dyDescent="0.2">
      <c r="A30" s="7"/>
      <c r="B30" s="58">
        <v>17</v>
      </c>
      <c r="C30" s="121" t="s">
        <v>31</v>
      </c>
      <c r="D30" s="122"/>
      <c r="E30" s="63">
        <f t="shared" si="0"/>
        <v>24940.82</v>
      </c>
      <c r="F30" s="60">
        <f t="shared" si="1"/>
        <v>37222.192000000003</v>
      </c>
      <c r="G30" s="60">
        <f>I30*H6</f>
        <v>4988.1639999999998</v>
      </c>
      <c r="H30" s="87">
        <f>J30*H6</f>
        <v>5317.4560000000001</v>
      </c>
      <c r="I30" s="62">
        <v>4.09</v>
      </c>
      <c r="J30" s="62">
        <v>4.3600000000000003</v>
      </c>
    </row>
    <row r="31" spans="1:10" s="3" customFormat="1" ht="12" customHeight="1" x14ac:dyDescent="0.2">
      <c r="A31" s="7"/>
      <c r="B31" s="58">
        <v>18</v>
      </c>
      <c r="C31" s="121" t="s">
        <v>32</v>
      </c>
      <c r="D31" s="122"/>
      <c r="E31" s="63">
        <f t="shared" si="0"/>
        <v>8354.26</v>
      </c>
      <c r="F31" s="60">
        <f t="shared" si="1"/>
        <v>12464.311999999998</v>
      </c>
      <c r="G31" s="60">
        <f>I31*H6</f>
        <v>1670.8520000000001</v>
      </c>
      <c r="H31" s="87">
        <f>J31*H6</f>
        <v>1780.6159999999998</v>
      </c>
      <c r="I31" s="62">
        <v>1.37</v>
      </c>
      <c r="J31" s="62">
        <v>1.46</v>
      </c>
    </row>
    <row r="32" spans="1:10" s="3" customFormat="1" ht="24" customHeight="1" thickBot="1" x14ac:dyDescent="0.25">
      <c r="A32" s="5"/>
      <c r="B32" s="67"/>
      <c r="C32" s="127" t="s">
        <v>33</v>
      </c>
      <c r="D32" s="127"/>
      <c r="E32" s="68">
        <f t="shared" ref="E32:J32" si="2">SUM(E14:E31)</f>
        <v>178244.54</v>
      </c>
      <c r="F32" s="69">
        <f t="shared" si="2"/>
        <v>266104.52399999998</v>
      </c>
      <c r="G32" s="69"/>
      <c r="H32" s="88"/>
      <c r="I32" s="85">
        <f>SUM(I14:I31)</f>
        <v>29.229999999999997</v>
      </c>
      <c r="J32" s="70">
        <f t="shared" si="2"/>
        <v>31.169999999999998</v>
      </c>
    </row>
    <row r="33" spans="1:10" s="3" customFormat="1" ht="37.15" customHeight="1" thickBot="1" x14ac:dyDescent="0.25">
      <c r="A33" s="5"/>
      <c r="B33" s="71"/>
      <c r="C33" s="126" t="s">
        <v>34</v>
      </c>
      <c r="D33" s="126"/>
      <c r="E33" s="72">
        <f>E11-E32</f>
        <v>-9207.9800000000105</v>
      </c>
      <c r="F33" s="73">
        <f>F11-F32</f>
        <v>-13659.51999999996</v>
      </c>
      <c r="G33" s="74"/>
      <c r="H33" s="86"/>
      <c r="I33" s="75"/>
      <c r="J33" s="76"/>
    </row>
    <row r="34" spans="1:10" ht="52.5" customHeight="1" thickBot="1" x14ac:dyDescent="0.3">
      <c r="B34" s="77"/>
      <c r="C34" s="125" t="s">
        <v>83</v>
      </c>
      <c r="D34" s="125"/>
      <c r="E34" s="123">
        <f>E33+F33</f>
        <v>-22867.499999999971</v>
      </c>
      <c r="F34" s="124"/>
      <c r="G34" s="123"/>
      <c r="H34" s="131"/>
      <c r="I34" s="78"/>
      <c r="J34" s="79"/>
    </row>
  </sheetData>
  <mergeCells count="31">
    <mergeCell ref="G34:H34"/>
    <mergeCell ref="C30:D30"/>
    <mergeCell ref="C31:D31"/>
    <mergeCell ref="C32:D32"/>
    <mergeCell ref="C33:D33"/>
    <mergeCell ref="C34:D34"/>
    <mergeCell ref="E34:F34"/>
    <mergeCell ref="C29:D29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17:D17"/>
    <mergeCell ref="B3:J3"/>
    <mergeCell ref="B4:J4"/>
    <mergeCell ref="B5:J5"/>
    <mergeCell ref="B6:F6"/>
    <mergeCell ref="B7:J7"/>
    <mergeCell ref="B9:D9"/>
    <mergeCell ref="B11:D11"/>
    <mergeCell ref="C13:D13"/>
    <mergeCell ref="C14:D14"/>
    <mergeCell ref="C15:D15"/>
    <mergeCell ref="C16:D16"/>
  </mergeCells>
  <pageMargins left="0.70866141732283472" right="0.70866141732283472" top="0.74803149606299213" bottom="0.74803149606299213" header="0.31496062992125984" footer="0.31496062992125984"/>
  <pageSetup paperSize="9" scale="7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 31 мая 18</vt:lpstr>
      <vt:lpstr>с 1 июня 18</vt:lpstr>
      <vt:lpstr>с 1 января по 31 декабря 2018</vt:lpstr>
      <vt:lpstr>2019 г</vt:lpstr>
      <vt:lpstr>2020</vt:lpstr>
      <vt:lpstr>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2022-02-21T06:17:17Z</dcterms:modified>
</cp:coreProperties>
</file>