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Лист1" sheetId="1" r:id="rId1"/>
    <sheet name="с 01 марта  по 31 декабря 2020" sheetId="2" r:id="rId2"/>
    <sheet name="2021" sheetId="3" r:id="rId3"/>
  </sheets>
  <calcPr calcId="144525" refMode="R1C1"/>
</workbook>
</file>

<file path=xl/calcChain.xml><?xml version="1.0" encoding="utf-8"?>
<calcChain xmlns="http://schemas.openxmlformats.org/spreadsheetml/2006/main">
  <c r="E58" i="3" l="1"/>
  <c r="F56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G53" i="3"/>
  <c r="G52" i="3"/>
  <c r="G51" i="3"/>
  <c r="G50" i="3"/>
  <c r="G48" i="3"/>
  <c r="G47" i="3"/>
  <c r="G46" i="3"/>
  <c r="G45" i="3"/>
  <c r="G44" i="3"/>
  <c r="G43" i="3"/>
  <c r="G42" i="3"/>
  <c r="G41" i="3"/>
  <c r="G40" i="3"/>
  <c r="G39" i="3"/>
  <c r="G38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E24" i="3" s="1"/>
  <c r="G23" i="3"/>
  <c r="G22" i="3"/>
  <c r="E22" i="3" s="1"/>
  <c r="G21" i="3"/>
  <c r="E21" i="3" s="1"/>
  <c r="G20" i="3"/>
  <c r="E20" i="3" s="1"/>
  <c r="G19" i="3"/>
  <c r="E19" i="3" s="1"/>
  <c r="E25" i="3"/>
  <c r="E23" i="3"/>
  <c r="E18" i="3"/>
  <c r="E17" i="3"/>
  <c r="E16" i="3"/>
  <c r="E15" i="3"/>
  <c r="F14" i="3"/>
  <c r="E14" i="3"/>
  <c r="G54" i="3"/>
  <c r="G49" i="3"/>
  <c r="G37" i="3"/>
  <c r="G18" i="3"/>
  <c r="G17" i="3"/>
  <c r="G16" i="3"/>
  <c r="G15" i="3"/>
  <c r="G14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I55" i="3"/>
  <c r="J55" i="3"/>
  <c r="E11" i="3"/>
  <c r="F11" i="3"/>
  <c r="G11" i="3"/>
  <c r="H11" i="3"/>
  <c r="G55" i="3" l="1"/>
  <c r="F55" i="3"/>
  <c r="E55" i="3" l="1"/>
  <c r="E56" i="3" s="1"/>
  <c r="E65" i="1"/>
  <c r="F48" i="2" l="1"/>
  <c r="E48" i="2" s="1"/>
  <c r="F30" i="2" l="1"/>
  <c r="E30" i="2" s="1"/>
  <c r="F32" i="2" l="1"/>
  <c r="E32" i="2" s="1"/>
  <c r="F54" i="2" l="1"/>
  <c r="E54" i="2" s="1"/>
  <c r="F53" i="2"/>
  <c r="E53" i="2" s="1"/>
  <c r="F52" i="2"/>
  <c r="E52" i="2" s="1"/>
  <c r="F51" i="2"/>
  <c r="E51" i="2" s="1"/>
  <c r="F50" i="2"/>
  <c r="E50" i="2" s="1"/>
  <c r="F49" i="2"/>
  <c r="E49" i="2" s="1"/>
  <c r="F47" i="2"/>
  <c r="E47" i="2" s="1"/>
  <c r="F46" i="2"/>
  <c r="E46" i="2" s="1"/>
  <c r="F45" i="2"/>
  <c r="E45" i="2" s="1"/>
  <c r="F44" i="2"/>
  <c r="E44" i="2" s="1"/>
  <c r="F43" i="2"/>
  <c r="E43" i="2" s="1"/>
  <c r="F42" i="2"/>
  <c r="E42" i="2" s="1"/>
  <c r="F41" i="2"/>
  <c r="E41" i="2" s="1"/>
  <c r="F40" i="2"/>
  <c r="E40" i="2" s="1"/>
  <c r="F39" i="2"/>
  <c r="E39" i="2" s="1"/>
  <c r="F38" i="2"/>
  <c r="E38" i="2" s="1"/>
  <c r="F37" i="2"/>
  <c r="E37" i="2" s="1"/>
  <c r="F36" i="2"/>
  <c r="E36" i="2" s="1"/>
  <c r="F35" i="2"/>
  <c r="E35" i="2" s="1"/>
  <c r="F34" i="2"/>
  <c r="E34" i="2" s="1"/>
  <c r="F33" i="2"/>
  <c r="E33" i="2" s="1"/>
  <c r="F14" i="2" l="1"/>
  <c r="G55" i="2"/>
  <c r="F31" i="2"/>
  <c r="E31" i="2" s="1"/>
  <c r="F29" i="2"/>
  <c r="E29" i="2" s="1"/>
  <c r="F28" i="2"/>
  <c r="E28" i="2" s="1"/>
  <c r="F27" i="2"/>
  <c r="E27" i="2" s="1"/>
  <c r="F26" i="2"/>
  <c r="E26" i="2" s="1"/>
  <c r="F25" i="2"/>
  <c r="E25" i="2" s="1"/>
  <c r="F24" i="2"/>
  <c r="E24" i="2" s="1"/>
  <c r="F23" i="2"/>
  <c r="E23" i="2" s="1"/>
  <c r="F22" i="2"/>
  <c r="E22" i="2" s="1"/>
  <c r="F21" i="2"/>
  <c r="E21" i="2" s="1"/>
  <c r="F20" i="2"/>
  <c r="E20" i="2" s="1"/>
  <c r="F19" i="2"/>
  <c r="E19" i="2" s="1"/>
  <c r="F18" i="2"/>
  <c r="E18" i="2" s="1"/>
  <c r="F17" i="2"/>
  <c r="E17" i="2" s="1"/>
  <c r="F16" i="2"/>
  <c r="E16" i="2" s="1"/>
  <c r="F15" i="2"/>
  <c r="E15" i="2" s="1"/>
  <c r="F11" i="2"/>
  <c r="E11" i="2" s="1"/>
  <c r="F55" i="2" l="1"/>
  <c r="E14" i="2"/>
  <c r="E64" i="1"/>
  <c r="E56" i="1"/>
  <c r="E32" i="1"/>
  <c r="E21" i="1"/>
  <c r="E55" i="2" l="1"/>
  <c r="E56" i="2" s="1"/>
</calcChain>
</file>

<file path=xl/sharedStrings.xml><?xml version="1.0" encoding="utf-8"?>
<sst xmlns="http://schemas.openxmlformats.org/spreadsheetml/2006/main" count="222" uniqueCount="112">
  <si>
    <t>Приложение № 2</t>
  </si>
  <si>
    <t xml:space="preserve">к Договору управления многоквартирным домом </t>
  </si>
  <si>
    <t>от « ____ » ______________ 2020 г.</t>
  </si>
  <si>
    <t xml:space="preserve">    ПЕРЕЧЕНЬ </t>
  </si>
  <si>
    <t xml:space="preserve"> Обязательных  работ и  услуг по содержанию и ремонту общего имущества </t>
  </si>
  <si>
    <t xml:space="preserve">                 в многоквартирном доме № 162 по проспекту Кольский</t>
  </si>
  <si>
    <t>№ п/п</t>
  </si>
  <si>
    <t>Перечень работ</t>
  </si>
  <si>
    <t xml:space="preserve">  Периодичность</t>
  </si>
  <si>
    <t>Стоимость на</t>
  </si>
  <si>
    <t>на1 кв.м.Sобщ.</t>
  </si>
  <si>
    <t xml:space="preserve"> (руб. в месяц)</t>
  </si>
  <si>
    <r>
      <t xml:space="preserve">             </t>
    </r>
    <r>
      <rPr>
        <b/>
        <sz val="10"/>
        <color theme="1"/>
        <rFont val="Times New Roman"/>
        <family val="1"/>
        <charset val="204"/>
      </rPr>
      <t>1. Содержание помещений общего пользования</t>
    </r>
  </si>
  <si>
    <t>Влажное  подметание  лестничных  площадок  и  маршей,   нижних трех  этажей.</t>
  </si>
  <si>
    <t xml:space="preserve"> 6 раз в неделю </t>
  </si>
  <si>
    <t>Влажное подметание лестничных площадок и маршей выше третьего этажа.</t>
  </si>
  <si>
    <t xml:space="preserve"> 1 раз в неделю</t>
  </si>
  <si>
    <t>Мытье лестничных площадок и маршей, ниже трех этажей.</t>
  </si>
  <si>
    <t xml:space="preserve"> 6 раз в неделю</t>
  </si>
  <si>
    <t>Мытье лестничных площадок и маршей, выше третьего этажа.</t>
  </si>
  <si>
    <t xml:space="preserve"> 1 раза в неделю</t>
  </si>
  <si>
    <t>Мытье пола кабины лифта.</t>
  </si>
  <si>
    <t>Обслуживание мусоропровода.</t>
  </si>
  <si>
    <t>Мытье окон и стен.</t>
  </si>
  <si>
    <t xml:space="preserve"> 2 раза в год</t>
  </si>
  <si>
    <r>
      <t xml:space="preserve">              2 .</t>
    </r>
    <r>
      <rPr>
        <sz val="10"/>
        <color theme="1"/>
        <rFont val="Times New Roman"/>
        <family val="1"/>
        <charset val="204"/>
      </rPr>
      <t xml:space="preserve">  </t>
    </r>
    <r>
      <rPr>
        <b/>
        <sz val="10"/>
        <color theme="1"/>
        <rFont val="Times New Roman"/>
        <family val="1"/>
        <charset val="204"/>
      </rPr>
      <t>Уборка земельного участка, входящего в состав общего имущества  многоквартирного дома</t>
    </r>
  </si>
  <si>
    <t>Подметание свежевыпавшего снега.</t>
  </si>
  <si>
    <t>В дни снегопада 2 раза в сутки</t>
  </si>
  <si>
    <t>Сдвигание свежевыпавшего снега.</t>
  </si>
  <si>
    <t>Посыпка территории  противогололедными  материалами.</t>
  </si>
  <si>
    <t>1 раз в сутки во время гололеда</t>
  </si>
  <si>
    <t>Очистка от мусора урн.</t>
  </si>
  <si>
    <t>6 раз в неделю</t>
  </si>
  <si>
    <t>Уборка контейнеров площадки.</t>
  </si>
  <si>
    <t>Подметание территории, уборка газонов в летний период.</t>
  </si>
  <si>
    <t>Прочистка ливневой канализации  (решеток, лотков) от мусора.</t>
  </si>
  <si>
    <t>4 раза в год</t>
  </si>
  <si>
    <t>Благоустройство придомовой территории (покраска заборов, озеленение).</t>
  </si>
  <si>
    <t>1 раз в год</t>
  </si>
  <si>
    <t>Механизированная уборка в зимний период.</t>
  </si>
  <si>
    <t>по мере необходимости</t>
  </si>
  <si>
    <t xml:space="preserve">           3.  Обслуживание и текущий  ремонт общего имущества многоквартирного дома</t>
  </si>
  <si>
    <t>Ремонт подъезда.</t>
  </si>
  <si>
    <t>1 раз в 5 лет</t>
  </si>
  <si>
    <t>Ремонт примыканий, заделка стыков, герметизация межпанельных и иных швов.</t>
  </si>
  <si>
    <t>Устранение протечек кровли. Ремонт кровли.</t>
  </si>
  <si>
    <t>Герметизация вводов инженерных коммуникаций в  подвальные помещения.</t>
  </si>
  <si>
    <t>По мере необходимости</t>
  </si>
  <si>
    <t>Очистка подвала, чердака от мусора.</t>
  </si>
  <si>
    <t>По мере необходимости, но не реже 1 раза в год.</t>
  </si>
  <si>
    <t>Проверка состояния и ремонт продухов здания.</t>
  </si>
  <si>
    <t>постоянно</t>
  </si>
  <si>
    <t>Замена разбитых стекол окон, ремонт дверей и замена замков в помещениях общего пользования.</t>
  </si>
  <si>
    <t>По мере необходимости в летнее время  в течение 2 суток,  в зимнее в течение суток</t>
  </si>
  <si>
    <t>Замена ламп мест общего пользования.</t>
  </si>
  <si>
    <t>Ремонт дренажной и ливневой канализации, прочистка ливнестоков.</t>
  </si>
  <si>
    <t>Обслуживание и ремонт внутридомовых сетей и оборудования системы отопления.</t>
  </si>
  <si>
    <t>Консервация, промывка, опрессовка, испытание, регулировка и наладка системы отопления.</t>
  </si>
  <si>
    <t xml:space="preserve"> 1 раз в год</t>
  </si>
  <si>
    <t>Обслуживание и ремонт внутридомовых сетей и оборудования системы горячего водоснабжения.</t>
  </si>
  <si>
    <t>Обслуживание и ремонт внутридомовых сетей и оборудования системы холодного водоснабжения.</t>
  </si>
  <si>
    <t>Обслуживание и ремонт внутридомовых сетей и оборудования системы  водоотведение (стоки, канализация).</t>
  </si>
  <si>
    <t>Проведение технических осмотров, прочистка дымовентиляционных каналов восстановление вентиляционной системы дома.</t>
  </si>
  <si>
    <t>Обслуживание и ремонт  внутридомовых электрических сетей и оборудования, снятие показаний эл. счетчиков.</t>
  </si>
  <si>
    <t>Ремонт аппаратуры вводного щита.</t>
  </si>
  <si>
    <t>Устранение аварий (сетей электроснабжения, холодного и горячего водоснабжения, водоотведения и отопления).</t>
  </si>
  <si>
    <t>В соответствии с правилами предоставления коммунальных услуг</t>
  </si>
  <si>
    <t xml:space="preserve">                     </t>
  </si>
  <si>
    <t>4.   Прочие услуги</t>
  </si>
  <si>
    <t>Дератизация</t>
  </si>
  <si>
    <t>1 раз в месяц</t>
  </si>
  <si>
    <t>Дезинсекция</t>
  </si>
  <si>
    <t>По мере необходимости, но не реже 2 раза в год</t>
  </si>
  <si>
    <t>Служба 051</t>
  </si>
  <si>
    <t>Услуги по управлению.</t>
  </si>
  <si>
    <t>Выпуск и доставка квитанций.</t>
  </si>
  <si>
    <t>Страхование и обслуживание лифта</t>
  </si>
  <si>
    <t>ИТОГО :</t>
  </si>
  <si>
    <t>По мере необходимости.                                                                     1 раз в год</t>
  </si>
  <si>
    <t>По мере необходимости.                                                                                   1 раз в 5 лет</t>
  </si>
  <si>
    <t xml:space="preserve">Смета доходов и расходов </t>
  </si>
  <si>
    <t>по содержанию и текущему  ремонту общего имущества</t>
  </si>
  <si>
    <t xml:space="preserve"> общей площадью (м.кв.)</t>
  </si>
  <si>
    <t>Наименование статей доходов</t>
  </si>
  <si>
    <t>Сумма                                        (руб / отчетный период)</t>
  </si>
  <si>
    <t>Сумма          (руб/месяц)</t>
  </si>
  <si>
    <t>Тариф                    (руб/ с 1 м2)</t>
  </si>
  <si>
    <t>Доход:</t>
  </si>
  <si>
    <t>Содержание и ремонт: Начислено</t>
  </si>
  <si>
    <t>Расход:</t>
  </si>
  <si>
    <t>Наименование статей расходов</t>
  </si>
  <si>
    <t>Итого расходов</t>
  </si>
  <si>
    <r>
      <t xml:space="preserve">для многоквартирного дома по адресу </t>
    </r>
    <r>
      <rPr>
        <b/>
        <sz val="12"/>
        <rFont val="Arial"/>
        <family val="2"/>
        <charset val="204"/>
      </rPr>
      <t>пр. Кольский, д. 162</t>
    </r>
  </si>
  <si>
    <t>за период c 1 марта 2020 г. по 31 декабря 2020 г.</t>
  </si>
  <si>
    <t>Ремонт примыканий, заделка, герметизация межпанельных и иных швов</t>
  </si>
  <si>
    <t>Устранение протечек кровли, Ремонт кровли</t>
  </si>
  <si>
    <t xml:space="preserve">Результат по начислению:                                                              ("+" экономия, "-" перерасход) </t>
  </si>
  <si>
    <t>Благоустройство придомовой территории (покраска заборов, озеленение, покос травы).</t>
  </si>
  <si>
    <t>Ремонт подъезда, покраска входных групп</t>
  </si>
  <si>
    <t>Материалы, преобретенные для обслуживания МКД</t>
  </si>
  <si>
    <t>за период c 1 января 2021 г. по 31 декабря 2021 г.</t>
  </si>
  <si>
    <t>Тариф                                                              (руб/ с 1 м2)</t>
  </si>
  <si>
    <t>Сумма  (руб/месяц)</t>
  </si>
  <si>
    <t>Сумма  (руб / отчетный период)</t>
  </si>
  <si>
    <t>Тариф (руб/ с 1 м2 с 1 марта по 31 декабря 2021 г.)</t>
  </si>
  <si>
    <t>Сумма                                        (руб / отчетный период)                               с 1 января по 29 февраля 2021 г.</t>
  </si>
  <si>
    <t>Сумма                                        (руб / отчетный период)                              с 1 марта по 31 декабря                            2021 г.</t>
  </si>
  <si>
    <t>Сумма                                        (руб / отчетный период)                                        с 1 января по 29 февраля 2021 г.</t>
  </si>
  <si>
    <t>Сумма                                        (руб / отчетный период)                                 с 1 марта по 31 декабря 2021 г.</t>
  </si>
  <si>
    <t>Тариф (руб/ с 1 м2 с 1 января по 29 февраля 2021 г.)</t>
  </si>
  <si>
    <t xml:space="preserve">Результат по начислению:                  ("+" экономия, "-" перерасход) </t>
  </si>
  <si>
    <t xml:space="preserve">Результат по начислению:                  ("+" экономия, "-" перерасход) за период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</si>
</sst>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3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8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28" xfId="0" applyNumberFormat="1" applyFont="1" applyBorder="1" applyAlignment="1">
      <alignment vertical="center"/>
    </xf>
    <xf numFmtId="0" fontId="11" fillId="0" borderId="32" xfId="0" applyNumberFormat="1" applyFont="1" applyBorder="1" applyAlignment="1">
      <alignment vertical="center"/>
    </xf>
    <xf numFmtId="0" fontId="10" fillId="0" borderId="0" xfId="0" applyNumberFormat="1" applyFont="1" applyAlignment="1">
      <alignment horizontal="right"/>
    </xf>
    <xf numFmtId="0" fontId="0" fillId="0" borderId="28" xfId="0" applyBorder="1" applyAlignment="1">
      <alignment horizontal="left"/>
    </xf>
    <xf numFmtId="0" fontId="11" fillId="0" borderId="37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2" borderId="37" xfId="0" applyFont="1" applyFill="1" applyBorder="1" applyAlignment="1">
      <alignment horizontal="center"/>
    </xf>
    <xf numFmtId="4" fontId="13" fillId="0" borderId="33" xfId="0" applyNumberFormat="1" applyFont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39" xfId="0" applyNumberFormat="1" applyFont="1" applyFill="1" applyBorder="1" applyAlignment="1">
      <alignment horizontal="right"/>
    </xf>
    <xf numFmtId="0" fontId="10" fillId="0" borderId="41" xfId="0" applyNumberFormat="1" applyFont="1" applyBorder="1" applyAlignment="1">
      <alignment horizontal="right"/>
    </xf>
    <xf numFmtId="4" fontId="13" fillId="0" borderId="38" xfId="0" applyNumberFormat="1" applyFont="1" applyBorder="1" applyAlignment="1">
      <alignment horizontal="center"/>
    </xf>
    <xf numFmtId="4" fontId="10" fillId="0" borderId="40" xfId="0" applyNumberFormat="1" applyFont="1" applyBorder="1" applyAlignment="1">
      <alignment horizontal="center" vertical="center"/>
    </xf>
    <xf numFmtId="0" fontId="11" fillId="0" borderId="33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4" fontId="10" fillId="0" borderId="36" xfId="0" applyNumberFormat="1" applyFont="1" applyBorder="1" applyAlignment="1">
      <alignment horizontal="center" vertical="center"/>
    </xf>
    <xf numFmtId="0" fontId="10" fillId="0" borderId="43" xfId="0" applyNumberFormat="1" applyFont="1" applyBorder="1" applyAlignment="1">
      <alignment horizontal="right"/>
    </xf>
    <xf numFmtId="0" fontId="10" fillId="0" borderId="44" xfId="0" applyNumberFormat="1" applyFont="1" applyBorder="1" applyAlignment="1">
      <alignment horizontal="right"/>
    </xf>
    <xf numFmtId="4" fontId="10" fillId="0" borderId="6" xfId="0" applyNumberFormat="1" applyFont="1" applyBorder="1" applyAlignment="1">
      <alignment horizontal="center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NumberFormat="1" applyFont="1" applyBorder="1" applyAlignment="1">
      <alignment vertical="center"/>
    </xf>
    <xf numFmtId="2" fontId="10" fillId="0" borderId="47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2" fontId="13" fillId="0" borderId="26" xfId="0" applyNumberFormat="1" applyFont="1" applyBorder="1" applyAlignment="1">
      <alignment horizontal="center"/>
    </xf>
    <xf numFmtId="2" fontId="13" fillId="2" borderId="26" xfId="0" applyNumberFormat="1" applyFont="1" applyFill="1" applyBorder="1" applyAlignment="1">
      <alignment horizontal="center"/>
    </xf>
    <xf numFmtId="4" fontId="10" fillId="0" borderId="0" xfId="0" applyNumberFormat="1" applyFont="1" applyAlignment="1">
      <alignment horizontal="left"/>
    </xf>
    <xf numFmtId="4" fontId="13" fillId="2" borderId="38" xfId="0" applyNumberFormat="1" applyFont="1" applyFill="1" applyBorder="1" applyAlignment="1">
      <alignment horizontal="center"/>
    </xf>
    <xf numFmtId="4" fontId="13" fillId="2" borderId="25" xfId="0" applyNumberFormat="1" applyFont="1" applyFill="1" applyBorder="1" applyAlignment="1">
      <alignment horizontal="center"/>
    </xf>
    <xf numFmtId="4" fontId="13" fillId="2" borderId="33" xfId="0" applyNumberFormat="1" applyFont="1" applyFill="1" applyBorder="1" applyAlignment="1">
      <alignment horizontal="center"/>
    </xf>
    <xf numFmtId="2" fontId="5" fillId="0" borderId="18" xfId="0" applyNumberFormat="1" applyFont="1" applyBorder="1" applyAlignment="1">
      <alignment horizontal="center" vertical="center" wrapText="1"/>
    </xf>
    <xf numFmtId="2" fontId="13" fillId="0" borderId="33" xfId="0" applyNumberFormat="1" applyFont="1" applyBorder="1" applyAlignment="1">
      <alignment horizontal="center"/>
    </xf>
    <xf numFmtId="2" fontId="13" fillId="2" borderId="33" xfId="0" applyNumberFormat="1" applyFont="1" applyFill="1" applyBorder="1" applyAlignment="1">
      <alignment horizontal="center"/>
    </xf>
    <xf numFmtId="0" fontId="10" fillId="0" borderId="6" xfId="0" applyNumberFormat="1" applyFont="1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10" fillId="0" borderId="40" xfId="0" applyFont="1" applyBorder="1" applyAlignment="1">
      <alignment horizontal="left"/>
    </xf>
    <xf numFmtId="0" fontId="15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4" fontId="14" fillId="0" borderId="26" xfId="0" applyNumberFormat="1" applyFont="1" applyBorder="1" applyAlignment="1">
      <alignment horizontal="center"/>
    </xf>
    <xf numFmtId="4" fontId="14" fillId="0" borderId="25" xfId="0" applyNumberFormat="1" applyFont="1" applyBorder="1"/>
    <xf numFmtId="4" fontId="10" fillId="0" borderId="49" xfId="0" applyNumberFormat="1" applyFont="1" applyBorder="1" applyAlignment="1">
      <alignment horizontal="center" vertical="center"/>
    </xf>
    <xf numFmtId="4" fontId="10" fillId="0" borderId="50" xfId="0" applyNumberFormat="1" applyFont="1" applyBorder="1" applyAlignment="1">
      <alignment horizontal="left"/>
    </xf>
    <xf numFmtId="0" fontId="10" fillId="0" borderId="53" xfId="0" applyFont="1" applyBorder="1" applyAlignment="1">
      <alignment horizontal="left"/>
    </xf>
    <xf numFmtId="4" fontId="10" fillId="0" borderId="54" xfId="0" applyNumberFormat="1" applyFont="1" applyBorder="1" applyAlignment="1">
      <alignment horizontal="left"/>
    </xf>
    <xf numFmtId="4" fontId="12" fillId="0" borderId="26" xfId="0" applyNumberFormat="1" applyFont="1" applyBorder="1" applyAlignment="1">
      <alignment horizontal="center"/>
    </xf>
    <xf numFmtId="2" fontId="10" fillId="0" borderId="40" xfId="0" applyNumberFormat="1" applyFont="1" applyBorder="1" applyAlignment="1">
      <alignment horizontal="left"/>
    </xf>
    <xf numFmtId="0" fontId="12" fillId="0" borderId="25" xfId="0" applyFont="1" applyBorder="1" applyAlignment="1">
      <alignment horizontal="center"/>
    </xf>
    <xf numFmtId="4" fontId="12" fillId="0" borderId="25" xfId="0" applyNumberFormat="1" applyFont="1" applyBorder="1" applyAlignment="1">
      <alignment horizontal="center"/>
    </xf>
    <xf numFmtId="0" fontId="10" fillId="0" borderId="55" xfId="0" applyNumberFormat="1" applyFont="1" applyBorder="1" applyAlignment="1">
      <alignment horizontal="right"/>
    </xf>
    <xf numFmtId="4" fontId="10" fillId="0" borderId="57" xfId="0" applyNumberFormat="1" applyFont="1" applyBorder="1" applyAlignment="1">
      <alignment horizontal="right" wrapText="1"/>
    </xf>
    <xf numFmtId="4" fontId="10" fillId="0" borderId="57" xfId="0" applyNumberFormat="1" applyFont="1" applyBorder="1" applyAlignment="1">
      <alignment horizontal="center"/>
    </xf>
    <xf numFmtId="4" fontId="10" fillId="0" borderId="56" xfId="0" applyNumberFormat="1" applyFont="1" applyBorder="1" applyAlignment="1">
      <alignment horizontal="right"/>
    </xf>
    <xf numFmtId="4" fontId="10" fillId="0" borderId="58" xfId="0" applyNumberFormat="1" applyFont="1" applyBorder="1" applyAlignment="1">
      <alignment horizontal="right"/>
    </xf>
    <xf numFmtId="0" fontId="0" fillId="0" borderId="6" xfId="0" applyBorder="1" applyAlignment="1">
      <alignment horizontal="left"/>
    </xf>
    <xf numFmtId="4" fontId="0" fillId="0" borderId="7" xfId="0" applyNumberFormat="1" applyBorder="1" applyAlignment="1">
      <alignment horizontal="left"/>
    </xf>
    <xf numFmtId="4" fontId="0" fillId="0" borderId="29" xfId="0" applyNumberForma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1" fillId="0" borderId="25" xfId="0" applyFont="1" applyBorder="1" applyAlignment="1">
      <alignment horizontal="center" vertical="center"/>
    </xf>
    <xf numFmtId="0" fontId="13" fillId="0" borderId="25" xfId="0" applyNumberFormat="1" applyFont="1" applyBorder="1" applyAlignment="1">
      <alignment wrapText="1"/>
    </xf>
    <xf numFmtId="0" fontId="11" fillId="0" borderId="30" xfId="0" applyNumberFormat="1" applyFont="1" applyBorder="1" applyAlignment="1">
      <alignment horizontal="center" vertical="center"/>
    </xf>
    <xf numFmtId="0" fontId="11" fillId="0" borderId="31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 wrapText="1"/>
    </xf>
    <xf numFmtId="0" fontId="12" fillId="0" borderId="36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horizontal="center"/>
    </xf>
    <xf numFmtId="0" fontId="13" fillId="0" borderId="33" xfId="0" applyNumberFormat="1" applyFont="1" applyBorder="1" applyAlignment="1">
      <alignment wrapText="1"/>
    </xf>
    <xf numFmtId="0" fontId="13" fillId="0" borderId="34" xfId="0" applyNumberFormat="1" applyFont="1" applyBorder="1" applyAlignment="1">
      <alignment wrapText="1"/>
    </xf>
    <xf numFmtId="0" fontId="13" fillId="2" borderId="33" xfId="0" applyNumberFormat="1" applyFont="1" applyFill="1" applyBorder="1" applyAlignment="1">
      <alignment wrapText="1"/>
    </xf>
    <xf numFmtId="0" fontId="13" fillId="2" borderId="34" xfId="0" applyNumberFormat="1" applyFont="1" applyFill="1" applyBorder="1" applyAlignment="1">
      <alignment wrapText="1"/>
    </xf>
    <xf numFmtId="0" fontId="13" fillId="2" borderId="25" xfId="0" applyNumberFormat="1" applyFont="1" applyFill="1" applyBorder="1" applyAlignment="1">
      <alignment wrapText="1"/>
    </xf>
    <xf numFmtId="0" fontId="13" fillId="0" borderId="33" xfId="0" applyNumberFormat="1" applyFont="1" applyBorder="1" applyAlignment="1">
      <alignment horizontal="left" wrapText="1"/>
    </xf>
    <xf numFmtId="0" fontId="13" fillId="0" borderId="34" xfId="0" applyNumberFormat="1" applyFont="1" applyBorder="1" applyAlignment="1">
      <alignment horizontal="left" wrapText="1"/>
    </xf>
    <xf numFmtId="0" fontId="10" fillId="0" borderId="42" xfId="0" applyNumberFormat="1" applyFont="1" applyBorder="1" applyAlignment="1">
      <alignment horizontal="right" wrapText="1"/>
    </xf>
    <xf numFmtId="0" fontId="10" fillId="0" borderId="43" xfId="0" applyNumberFormat="1" applyFont="1" applyBorder="1" applyAlignment="1">
      <alignment horizontal="right" wrapText="1"/>
    </xf>
    <xf numFmtId="0" fontId="10" fillId="0" borderId="40" xfId="0" applyNumberFormat="1" applyFont="1" applyBorder="1" applyAlignment="1">
      <alignment horizontal="right" vertical="center"/>
    </xf>
    <xf numFmtId="0" fontId="14" fillId="0" borderId="48" xfId="0" applyFont="1" applyBorder="1" applyAlignment="1">
      <alignment horizontal="center" wrapText="1"/>
    </xf>
    <xf numFmtId="0" fontId="14" fillId="0" borderId="51" xfId="0" applyFont="1" applyBorder="1" applyAlignment="1">
      <alignment horizont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33" xfId="0" applyNumberFormat="1" applyFont="1" applyBorder="1" applyAlignment="1">
      <alignment horizontal="center" vertical="center"/>
    </xf>
    <xf numFmtId="0" fontId="11" fillId="0" borderId="34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46" xfId="0" applyBorder="1" applyAlignment="1">
      <alignment horizontal="center"/>
    </xf>
    <xf numFmtId="0" fontId="10" fillId="0" borderId="56" xfId="0" applyNumberFormat="1" applyFont="1" applyBorder="1" applyAlignment="1">
      <alignment horizontal="right" wrapText="1"/>
    </xf>
    <xf numFmtId="0" fontId="10" fillId="0" borderId="41" xfId="0" applyNumberFormat="1" applyFont="1" applyBorder="1" applyAlignment="1">
      <alignment horizontal="right" wrapText="1"/>
    </xf>
    <xf numFmtId="0" fontId="10" fillId="0" borderId="59" xfId="0" applyNumberFormat="1" applyFont="1" applyBorder="1" applyAlignment="1">
      <alignment horizontal="right" wrapText="1"/>
    </xf>
    <xf numFmtId="4" fontId="2" fillId="0" borderId="6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6"/>
  <sheetViews>
    <sheetView topLeftCell="A38" workbookViewId="0">
      <selection activeCell="J73" sqref="J73"/>
    </sheetView>
  </sheetViews>
  <sheetFormatPr defaultRowHeight="15" x14ac:dyDescent="0.25"/>
  <cols>
    <col min="3" max="3" width="41.85546875" customWidth="1"/>
    <col min="4" max="4" width="20" customWidth="1"/>
    <col min="5" max="5" width="17.5703125" customWidth="1"/>
  </cols>
  <sheetData>
    <row r="2" spans="2:6" x14ac:dyDescent="0.25">
      <c r="B2" s="1" t="s">
        <v>0</v>
      </c>
    </row>
    <row r="3" spans="2:6" x14ac:dyDescent="0.25">
      <c r="B3" s="1" t="s">
        <v>1</v>
      </c>
    </row>
    <row r="4" spans="2:6" x14ac:dyDescent="0.25">
      <c r="B4" s="1" t="s">
        <v>2</v>
      </c>
    </row>
    <row r="5" spans="2:6" x14ac:dyDescent="0.25">
      <c r="B5" s="1"/>
    </row>
    <row r="6" spans="2:6" ht="15.75" x14ac:dyDescent="0.25">
      <c r="B6" s="104" t="s">
        <v>3</v>
      </c>
      <c r="C6" s="104"/>
      <c r="D6" s="104"/>
      <c r="E6" s="104"/>
      <c r="F6" s="3"/>
    </row>
    <row r="7" spans="2:6" ht="15.75" x14ac:dyDescent="0.25">
      <c r="B7" s="104" t="s">
        <v>4</v>
      </c>
      <c r="C7" s="104"/>
      <c r="D7" s="104"/>
      <c r="E7" s="104"/>
      <c r="F7" s="3"/>
    </row>
    <row r="8" spans="2:6" ht="15.75" x14ac:dyDescent="0.25">
      <c r="B8" s="104" t="s">
        <v>5</v>
      </c>
      <c r="C8" s="104"/>
      <c r="D8" s="104"/>
      <c r="E8" s="104"/>
      <c r="F8" s="3"/>
    </row>
    <row r="9" spans="2:6" ht="15.75" thickBot="1" x14ac:dyDescent="0.3">
      <c r="B9" s="2"/>
      <c r="C9" s="2"/>
      <c r="D9" s="2"/>
      <c r="E9" s="2"/>
      <c r="F9" s="3"/>
    </row>
    <row r="10" spans="2:6" x14ac:dyDescent="0.25">
      <c r="B10" s="105" t="s">
        <v>6</v>
      </c>
      <c r="C10" s="105" t="s">
        <v>7</v>
      </c>
      <c r="D10" s="105" t="s">
        <v>8</v>
      </c>
      <c r="E10" s="4" t="s">
        <v>9</v>
      </c>
      <c r="F10" s="3"/>
    </row>
    <row r="11" spans="2:6" x14ac:dyDescent="0.25">
      <c r="B11" s="106"/>
      <c r="C11" s="106"/>
      <c r="D11" s="106"/>
      <c r="E11" s="5" t="s">
        <v>10</v>
      </c>
      <c r="F11" s="3"/>
    </row>
    <row r="12" spans="2:6" ht="0.75" customHeight="1" thickBot="1" x14ac:dyDescent="0.3">
      <c r="B12" s="107"/>
      <c r="C12" s="107"/>
      <c r="D12" s="107"/>
      <c r="E12" s="6" t="s">
        <v>11</v>
      </c>
      <c r="F12" s="3"/>
    </row>
    <row r="13" spans="2:6" ht="25.5" customHeight="1" thickBot="1" x14ac:dyDescent="0.3">
      <c r="B13" s="108" t="s">
        <v>12</v>
      </c>
      <c r="C13" s="109"/>
      <c r="D13" s="109"/>
      <c r="E13" s="110"/>
      <c r="F13" s="3"/>
    </row>
    <row r="14" spans="2:6" ht="38.25" customHeight="1" thickBot="1" x14ac:dyDescent="0.3">
      <c r="B14" s="7">
        <v>1</v>
      </c>
      <c r="C14" s="8" t="s">
        <v>13</v>
      </c>
      <c r="D14" s="8" t="s">
        <v>14</v>
      </c>
      <c r="E14" s="27">
        <v>0.52</v>
      </c>
      <c r="F14" s="3"/>
    </row>
    <row r="15" spans="2:6" ht="42.75" customHeight="1" thickBot="1" x14ac:dyDescent="0.3">
      <c r="B15" s="7">
        <v>2</v>
      </c>
      <c r="C15" s="8" t="s">
        <v>15</v>
      </c>
      <c r="D15" s="8" t="s">
        <v>16</v>
      </c>
      <c r="E15" s="27">
        <v>0.82</v>
      </c>
      <c r="F15" s="3"/>
    </row>
    <row r="16" spans="2:6" ht="47.25" customHeight="1" thickBot="1" x14ac:dyDescent="0.3">
      <c r="B16" s="7">
        <v>3</v>
      </c>
      <c r="C16" s="8" t="s">
        <v>17</v>
      </c>
      <c r="D16" s="8" t="s">
        <v>18</v>
      </c>
      <c r="E16" s="27">
        <v>0.82</v>
      </c>
      <c r="F16" s="3"/>
    </row>
    <row r="17" spans="2:6" ht="43.5" customHeight="1" thickBot="1" x14ac:dyDescent="0.3">
      <c r="B17" s="7">
        <v>4</v>
      </c>
      <c r="C17" s="8" t="s">
        <v>19</v>
      </c>
      <c r="D17" s="8" t="s">
        <v>20</v>
      </c>
      <c r="E17" s="27">
        <v>0.82</v>
      </c>
      <c r="F17" s="3"/>
    </row>
    <row r="18" spans="2:6" ht="24.75" customHeight="1" thickBot="1" x14ac:dyDescent="0.3">
      <c r="B18" s="7">
        <v>5</v>
      </c>
      <c r="C18" s="8" t="s">
        <v>21</v>
      </c>
      <c r="D18" s="8" t="s">
        <v>18</v>
      </c>
      <c r="E18" s="27">
        <v>0.82</v>
      </c>
      <c r="F18" s="3"/>
    </row>
    <row r="19" spans="2:6" ht="21.75" customHeight="1" thickBot="1" x14ac:dyDescent="0.3">
      <c r="B19" s="7">
        <v>6</v>
      </c>
      <c r="C19" s="8" t="s">
        <v>22</v>
      </c>
      <c r="D19" s="8" t="s">
        <v>18</v>
      </c>
      <c r="E19" s="27">
        <v>0.55000000000000004</v>
      </c>
      <c r="F19" s="3"/>
    </row>
    <row r="20" spans="2:6" ht="22.5" customHeight="1" thickBot="1" x14ac:dyDescent="0.3">
      <c r="B20" s="7">
        <v>7</v>
      </c>
      <c r="C20" s="8" t="s">
        <v>23</v>
      </c>
      <c r="D20" s="8" t="s">
        <v>24</v>
      </c>
      <c r="E20" s="27">
        <v>0.4</v>
      </c>
      <c r="F20" s="3"/>
    </row>
    <row r="21" spans="2:6" x14ac:dyDescent="0.25">
      <c r="B21" s="9"/>
      <c r="C21" s="3"/>
      <c r="D21" s="3"/>
      <c r="E21" s="5">
        <f>SUM(E14:E20)</f>
        <v>4.75</v>
      </c>
      <c r="F21" s="3"/>
    </row>
    <row r="22" spans="2:6" ht="28.5" customHeight="1" thickBot="1" x14ac:dyDescent="0.3">
      <c r="B22" s="111" t="s">
        <v>25</v>
      </c>
      <c r="C22" s="112"/>
      <c r="D22" s="112"/>
      <c r="E22" s="113"/>
      <c r="F22" s="3"/>
    </row>
    <row r="23" spans="2:6" ht="33.75" customHeight="1" thickBot="1" x14ac:dyDescent="0.3">
      <c r="B23" s="7">
        <v>8</v>
      </c>
      <c r="C23" s="8" t="s">
        <v>26</v>
      </c>
      <c r="D23" s="8" t="s">
        <v>27</v>
      </c>
      <c r="E23" s="27">
        <v>0.82</v>
      </c>
      <c r="F23" s="3"/>
    </row>
    <row r="24" spans="2:6" ht="32.25" customHeight="1" thickBot="1" x14ac:dyDescent="0.3">
      <c r="B24" s="7">
        <v>9</v>
      </c>
      <c r="C24" s="8" t="s">
        <v>28</v>
      </c>
      <c r="D24" s="8" t="s">
        <v>27</v>
      </c>
      <c r="E24" s="27">
        <v>1.1399999999999999</v>
      </c>
      <c r="F24" s="3"/>
    </row>
    <row r="25" spans="2:6" ht="36" customHeight="1" thickBot="1" x14ac:dyDescent="0.3">
      <c r="B25" s="7">
        <v>10</v>
      </c>
      <c r="C25" s="8" t="s">
        <v>29</v>
      </c>
      <c r="D25" s="8" t="s">
        <v>30</v>
      </c>
      <c r="E25" s="27">
        <v>0.34</v>
      </c>
      <c r="F25" s="3"/>
    </row>
    <row r="26" spans="2:6" ht="26.25" customHeight="1" thickBot="1" x14ac:dyDescent="0.3">
      <c r="B26" s="7">
        <v>11</v>
      </c>
      <c r="C26" s="8" t="s">
        <v>31</v>
      </c>
      <c r="D26" s="8" t="s">
        <v>32</v>
      </c>
      <c r="E26" s="27">
        <v>0.3</v>
      </c>
      <c r="F26" s="3"/>
    </row>
    <row r="27" spans="2:6" ht="34.5" customHeight="1" thickBot="1" x14ac:dyDescent="0.3">
      <c r="B27" s="7">
        <v>12</v>
      </c>
      <c r="C27" s="8" t="s">
        <v>33</v>
      </c>
      <c r="D27" s="8" t="s">
        <v>32</v>
      </c>
      <c r="E27" s="27">
        <v>0.57999999999999996</v>
      </c>
      <c r="F27" s="3"/>
    </row>
    <row r="28" spans="2:6" ht="45" customHeight="1" thickBot="1" x14ac:dyDescent="0.3">
      <c r="B28" s="7">
        <v>13</v>
      </c>
      <c r="C28" s="8" t="s">
        <v>34</v>
      </c>
      <c r="D28" s="8" t="s">
        <v>32</v>
      </c>
      <c r="E28" s="27">
        <v>0.6</v>
      </c>
      <c r="F28" s="3"/>
    </row>
    <row r="29" spans="2:6" ht="46.5" customHeight="1" thickBot="1" x14ac:dyDescent="0.3">
      <c r="B29" s="7">
        <v>14</v>
      </c>
      <c r="C29" s="8" t="s">
        <v>35</v>
      </c>
      <c r="D29" s="8" t="s">
        <v>36</v>
      </c>
      <c r="E29" s="27">
        <v>0.4</v>
      </c>
      <c r="F29" s="3"/>
    </row>
    <row r="30" spans="2:6" ht="40.5" customHeight="1" thickBot="1" x14ac:dyDescent="0.3">
      <c r="B30" s="7">
        <v>15</v>
      </c>
      <c r="C30" s="8" t="s">
        <v>37</v>
      </c>
      <c r="D30" s="8" t="s">
        <v>38</v>
      </c>
      <c r="E30" s="27">
        <v>1.2</v>
      </c>
      <c r="F30" s="3"/>
    </row>
    <row r="31" spans="2:6" ht="36" customHeight="1" thickBot="1" x14ac:dyDescent="0.3">
      <c r="B31" s="7">
        <v>16</v>
      </c>
      <c r="C31" s="8" t="s">
        <v>39</v>
      </c>
      <c r="D31" s="8" t="s">
        <v>40</v>
      </c>
      <c r="E31" s="27">
        <v>2.1</v>
      </c>
      <c r="F31" s="3"/>
    </row>
    <row r="32" spans="2:6" x14ac:dyDescent="0.25">
      <c r="B32" s="9"/>
      <c r="C32" s="3"/>
      <c r="D32" s="11"/>
      <c r="E32" s="5">
        <f>SUM(E23:E31)</f>
        <v>7.48</v>
      </c>
      <c r="F32" s="3"/>
    </row>
    <row r="33" spans="2:6" ht="25.5" customHeight="1" thickBot="1" x14ac:dyDescent="0.3">
      <c r="B33" s="111" t="s">
        <v>41</v>
      </c>
      <c r="C33" s="112"/>
      <c r="D33" s="112"/>
      <c r="E33" s="113"/>
      <c r="F33" s="3"/>
    </row>
    <row r="34" spans="2:6" ht="15.75" thickBot="1" x14ac:dyDescent="0.3">
      <c r="B34" s="7">
        <v>17</v>
      </c>
      <c r="C34" s="8" t="s">
        <v>42</v>
      </c>
      <c r="D34" s="8" t="s">
        <v>43</v>
      </c>
      <c r="E34" s="27">
        <v>1.75</v>
      </c>
      <c r="F34" s="3"/>
    </row>
    <row r="35" spans="2:6" ht="53.25" customHeight="1" thickBot="1" x14ac:dyDescent="0.3">
      <c r="B35" s="114">
        <v>18</v>
      </c>
      <c r="C35" s="117" t="s">
        <v>44</v>
      </c>
      <c r="D35" s="114" t="s">
        <v>78</v>
      </c>
      <c r="E35" s="114">
        <v>1.31</v>
      </c>
      <c r="F35" s="123"/>
    </row>
    <row r="36" spans="2:6" ht="15.75" hidden="1" thickBot="1" x14ac:dyDescent="0.3">
      <c r="B36" s="115"/>
      <c r="C36" s="118"/>
      <c r="D36" s="115"/>
      <c r="E36" s="115"/>
      <c r="F36" s="123"/>
    </row>
    <row r="37" spans="2:6" ht="15.75" hidden="1" thickBot="1" x14ac:dyDescent="0.3">
      <c r="B37" s="116"/>
      <c r="C37" s="119"/>
      <c r="D37" s="116"/>
      <c r="E37" s="116"/>
      <c r="F37" s="123"/>
    </row>
    <row r="38" spans="2:6" ht="25.5" customHeight="1" x14ac:dyDescent="0.25">
      <c r="B38" s="114">
        <v>19</v>
      </c>
      <c r="C38" s="117" t="s">
        <v>45</v>
      </c>
      <c r="D38" s="114" t="s">
        <v>79</v>
      </c>
      <c r="E38" s="114">
        <v>1.41</v>
      </c>
      <c r="F38" s="123"/>
    </row>
    <row r="39" spans="2:6" ht="14.25" customHeight="1" x14ac:dyDescent="0.25">
      <c r="B39" s="115"/>
      <c r="C39" s="118"/>
      <c r="D39" s="115"/>
      <c r="E39" s="115"/>
      <c r="F39" s="123"/>
    </row>
    <row r="40" spans="2:6" hidden="1" x14ac:dyDescent="0.25">
      <c r="B40" s="115"/>
      <c r="C40" s="118"/>
      <c r="D40" s="115"/>
      <c r="E40" s="115"/>
      <c r="F40" s="123"/>
    </row>
    <row r="41" spans="2:6" ht="31.5" customHeight="1" thickBot="1" x14ac:dyDescent="0.3">
      <c r="B41" s="29">
        <v>20</v>
      </c>
      <c r="C41" s="30" t="s">
        <v>46</v>
      </c>
      <c r="D41" s="30" t="s">
        <v>47</v>
      </c>
      <c r="E41" s="33">
        <v>0.34</v>
      </c>
      <c r="F41" s="3"/>
    </row>
    <row r="42" spans="2:6" ht="46.5" customHeight="1" thickBot="1" x14ac:dyDescent="0.3">
      <c r="B42" s="7">
        <v>21</v>
      </c>
      <c r="C42" s="8" t="s">
        <v>48</v>
      </c>
      <c r="D42" s="8" t="s">
        <v>49</v>
      </c>
      <c r="E42" s="27">
        <v>0.23</v>
      </c>
      <c r="F42" s="3"/>
    </row>
    <row r="43" spans="2:6" ht="35.25" customHeight="1" thickBot="1" x14ac:dyDescent="0.3">
      <c r="B43" s="7">
        <v>22</v>
      </c>
      <c r="C43" s="8" t="s">
        <v>50</v>
      </c>
      <c r="D43" s="8" t="s">
        <v>51</v>
      </c>
      <c r="E43" s="27">
        <v>0.23</v>
      </c>
      <c r="F43" s="3"/>
    </row>
    <row r="44" spans="2:6" ht="68.25" customHeight="1" thickBot="1" x14ac:dyDescent="0.3">
      <c r="B44" s="7">
        <v>23</v>
      </c>
      <c r="C44" s="8" t="s">
        <v>52</v>
      </c>
      <c r="D44" s="8" t="s">
        <v>53</v>
      </c>
      <c r="E44" s="27">
        <v>0.3</v>
      </c>
      <c r="F44" s="3"/>
    </row>
    <row r="45" spans="2:6" ht="34.5" customHeight="1" thickBot="1" x14ac:dyDescent="0.3">
      <c r="B45" s="7">
        <v>24</v>
      </c>
      <c r="C45" s="8" t="s">
        <v>54</v>
      </c>
      <c r="D45" s="8" t="s">
        <v>47</v>
      </c>
      <c r="E45" s="27">
        <v>0.3</v>
      </c>
      <c r="F45" s="3"/>
    </row>
    <row r="46" spans="2:6" ht="46.5" customHeight="1" thickBot="1" x14ac:dyDescent="0.3">
      <c r="B46" s="7">
        <v>25</v>
      </c>
      <c r="C46" s="8" t="s">
        <v>55</v>
      </c>
      <c r="D46" s="8" t="s">
        <v>47</v>
      </c>
      <c r="E46" s="27">
        <v>0.39</v>
      </c>
      <c r="F46" s="3"/>
    </row>
    <row r="47" spans="2:6" ht="36" customHeight="1" thickBot="1" x14ac:dyDescent="0.3">
      <c r="B47" s="7">
        <v>26</v>
      </c>
      <c r="C47" s="8" t="s">
        <v>56</v>
      </c>
      <c r="D47" s="8" t="s">
        <v>51</v>
      </c>
      <c r="E47" s="27">
        <v>2.2000000000000002</v>
      </c>
      <c r="F47" s="3"/>
    </row>
    <row r="48" spans="2:6" ht="44.25" customHeight="1" thickBot="1" x14ac:dyDescent="0.3">
      <c r="B48" s="7">
        <v>27</v>
      </c>
      <c r="C48" s="8" t="s">
        <v>57</v>
      </c>
      <c r="D48" s="8" t="s">
        <v>58</v>
      </c>
      <c r="E48" s="27">
        <v>0.45</v>
      </c>
      <c r="F48" s="3"/>
    </row>
    <row r="49" spans="2:6" ht="54" customHeight="1" thickBot="1" x14ac:dyDescent="0.3">
      <c r="B49" s="7">
        <v>28</v>
      </c>
      <c r="C49" s="8" t="s">
        <v>59</v>
      </c>
      <c r="D49" s="8" t="s">
        <v>51</v>
      </c>
      <c r="E49" s="27">
        <v>0.4</v>
      </c>
      <c r="F49" s="3"/>
    </row>
    <row r="50" spans="2:6" ht="46.5" customHeight="1" thickBot="1" x14ac:dyDescent="0.3">
      <c r="B50" s="7">
        <v>29</v>
      </c>
      <c r="C50" s="8" t="s">
        <v>60</v>
      </c>
      <c r="D50" s="8" t="s">
        <v>51</v>
      </c>
      <c r="E50" s="27">
        <v>0.49</v>
      </c>
      <c r="F50" s="3"/>
    </row>
    <row r="51" spans="2:6" ht="51" customHeight="1" thickBot="1" x14ac:dyDescent="0.3">
      <c r="B51" s="7">
        <v>30</v>
      </c>
      <c r="C51" s="8" t="s">
        <v>61</v>
      </c>
      <c r="D51" s="8" t="s">
        <v>51</v>
      </c>
      <c r="E51" s="27">
        <v>0.35</v>
      </c>
      <c r="F51" s="3"/>
    </row>
    <row r="52" spans="2:6" ht="46.5" customHeight="1" thickBot="1" x14ac:dyDescent="0.3">
      <c r="B52" s="7">
        <v>31</v>
      </c>
      <c r="C52" s="8" t="s">
        <v>62</v>
      </c>
      <c r="D52" s="8" t="s">
        <v>51</v>
      </c>
      <c r="E52" s="27">
        <v>0.28000000000000003</v>
      </c>
      <c r="F52" s="3"/>
    </row>
    <row r="53" spans="2:6" ht="54.75" customHeight="1" thickBot="1" x14ac:dyDescent="0.3">
      <c r="B53" s="7">
        <v>32</v>
      </c>
      <c r="C53" s="8" t="s">
        <v>63</v>
      </c>
      <c r="D53" s="8" t="s">
        <v>51</v>
      </c>
      <c r="E53" s="27">
        <v>0.7</v>
      </c>
      <c r="F53" s="3"/>
    </row>
    <row r="54" spans="2:6" ht="26.25" customHeight="1" x14ac:dyDescent="0.25">
      <c r="B54" s="12">
        <v>33</v>
      </c>
      <c r="C54" s="13" t="s">
        <v>64</v>
      </c>
      <c r="D54" s="13" t="s">
        <v>51</v>
      </c>
      <c r="E54" s="28">
        <v>0.34</v>
      </c>
      <c r="F54" s="3"/>
    </row>
    <row r="55" spans="2:6" ht="56.25" customHeight="1" x14ac:dyDescent="0.25">
      <c r="B55" s="31">
        <v>34</v>
      </c>
      <c r="C55" s="32" t="s">
        <v>65</v>
      </c>
      <c r="D55" s="37" t="s">
        <v>66</v>
      </c>
      <c r="E55" s="38">
        <v>0.75</v>
      </c>
      <c r="F55" s="3"/>
    </row>
    <row r="56" spans="2:6" x14ac:dyDescent="0.25">
      <c r="B56" s="14"/>
      <c r="C56" s="10" t="s">
        <v>67</v>
      </c>
      <c r="D56" s="3"/>
      <c r="E56" s="5">
        <f>SUM(E34:E55)</f>
        <v>12.219999999999999</v>
      </c>
      <c r="F56" s="3"/>
    </row>
    <row r="57" spans="2:6" ht="15.75" thickBot="1" x14ac:dyDescent="0.3">
      <c r="B57" s="15"/>
      <c r="C57" s="16" t="s">
        <v>68</v>
      </c>
      <c r="D57" s="17"/>
      <c r="E57" s="18"/>
      <c r="F57" s="3"/>
    </row>
    <row r="58" spans="2:6" ht="15.75" thickBot="1" x14ac:dyDescent="0.3">
      <c r="B58" s="19">
        <v>35</v>
      </c>
      <c r="C58" s="8" t="s">
        <v>69</v>
      </c>
      <c r="D58" s="8" t="s">
        <v>70</v>
      </c>
      <c r="E58" s="27">
        <v>0.4</v>
      </c>
      <c r="F58" s="3"/>
    </row>
    <row r="59" spans="2:6" ht="39.75" customHeight="1" thickBot="1" x14ac:dyDescent="0.3">
      <c r="B59" s="20">
        <v>36</v>
      </c>
      <c r="C59" s="21" t="s">
        <v>71</v>
      </c>
      <c r="D59" s="21" t="s">
        <v>72</v>
      </c>
      <c r="E59" s="34">
        <v>0.35</v>
      </c>
      <c r="F59" s="3"/>
    </row>
    <row r="60" spans="2:6" ht="15.75" thickBot="1" x14ac:dyDescent="0.3">
      <c r="B60" s="20">
        <v>37</v>
      </c>
      <c r="C60" s="21" t="s">
        <v>73</v>
      </c>
      <c r="D60" s="21" t="s">
        <v>51</v>
      </c>
      <c r="E60" s="34">
        <v>0.15</v>
      </c>
      <c r="F60" s="3"/>
    </row>
    <row r="61" spans="2:6" ht="23.25" customHeight="1" thickBot="1" x14ac:dyDescent="0.3">
      <c r="B61" s="20">
        <v>38</v>
      </c>
      <c r="C61" s="23" t="s">
        <v>74</v>
      </c>
      <c r="D61" s="23" t="s">
        <v>51</v>
      </c>
      <c r="E61" s="35">
        <v>2.65</v>
      </c>
      <c r="F61" s="3"/>
    </row>
    <row r="62" spans="2:6" ht="29.25" customHeight="1" thickBot="1" x14ac:dyDescent="0.3">
      <c r="B62" s="20">
        <v>39</v>
      </c>
      <c r="C62" s="23" t="s">
        <v>75</v>
      </c>
      <c r="D62" s="23" t="s">
        <v>51</v>
      </c>
      <c r="E62" s="35">
        <v>0.8</v>
      </c>
      <c r="F62" s="3"/>
    </row>
    <row r="63" spans="2:6" ht="42" customHeight="1" thickBot="1" x14ac:dyDescent="0.3">
      <c r="B63" s="22">
        <v>40</v>
      </c>
      <c r="C63" s="23" t="s">
        <v>76</v>
      </c>
      <c r="D63" s="23"/>
      <c r="E63" s="35">
        <v>3.2</v>
      </c>
      <c r="F63" s="3"/>
    </row>
    <row r="64" spans="2:6" ht="15.75" thickBot="1" x14ac:dyDescent="0.3">
      <c r="B64" s="120"/>
      <c r="C64" s="121"/>
      <c r="D64" s="122"/>
      <c r="E64" s="36">
        <f>SUM(E58:E63)</f>
        <v>7.55</v>
      </c>
      <c r="F64" s="3"/>
    </row>
    <row r="65" spans="2:6" ht="15.75" thickBot="1" x14ac:dyDescent="0.3">
      <c r="B65" s="24"/>
      <c r="C65" s="17"/>
      <c r="D65" s="25" t="s">
        <v>77</v>
      </c>
      <c r="E65" s="76">
        <f>E21+E32+E56+E64</f>
        <v>32</v>
      </c>
      <c r="F65" s="3"/>
    </row>
    <row r="66" spans="2:6" ht="15.75" x14ac:dyDescent="0.25">
      <c r="B66" s="26"/>
    </row>
  </sheetData>
  <mergeCells count="20">
    <mergeCell ref="B64:D64"/>
    <mergeCell ref="D35:D37"/>
    <mergeCell ref="D38:D40"/>
    <mergeCell ref="F35:F37"/>
    <mergeCell ref="B38:B40"/>
    <mergeCell ref="C38:C40"/>
    <mergeCell ref="E38:E40"/>
    <mergeCell ref="F38:F40"/>
    <mergeCell ref="B13:E13"/>
    <mergeCell ref="B22:E22"/>
    <mergeCell ref="B33:E33"/>
    <mergeCell ref="B35:B37"/>
    <mergeCell ref="C35:C37"/>
    <mergeCell ref="E35:E37"/>
    <mergeCell ref="B6:E6"/>
    <mergeCell ref="B7:E7"/>
    <mergeCell ref="B8:E8"/>
    <mergeCell ref="B10:B12"/>
    <mergeCell ref="C10:C12"/>
    <mergeCell ref="D10:D1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6"/>
  <sheetViews>
    <sheetView workbookViewId="0">
      <selection sqref="A1:XFD1048576"/>
    </sheetView>
  </sheetViews>
  <sheetFormatPr defaultColWidth="8.85546875" defaultRowHeight="15" x14ac:dyDescent="0.25"/>
  <cols>
    <col min="1" max="1" width="2.5703125" style="39" customWidth="1"/>
    <col min="2" max="2" width="6" style="39" customWidth="1"/>
    <col min="3" max="3" width="11.5703125" style="39" customWidth="1"/>
    <col min="4" max="4" width="33.7109375" style="39" customWidth="1"/>
    <col min="5" max="5" width="16.7109375" style="39" customWidth="1"/>
    <col min="6" max="6" width="13.28515625" style="39" customWidth="1"/>
    <col min="7" max="7" width="14.140625" style="39" customWidth="1"/>
    <col min="10" max="10" width="11.28515625" bestFit="1" customWidth="1"/>
  </cols>
  <sheetData>
    <row r="3" spans="1:7" ht="18" x14ac:dyDescent="0.25">
      <c r="B3" s="130" t="s">
        <v>80</v>
      </c>
      <c r="C3" s="130"/>
      <c r="D3" s="130"/>
      <c r="E3" s="130"/>
      <c r="F3" s="130"/>
      <c r="G3" s="130"/>
    </row>
    <row r="4" spans="1:7" ht="15.75" x14ac:dyDescent="0.25">
      <c r="B4" s="131" t="s">
        <v>81</v>
      </c>
      <c r="C4" s="131"/>
      <c r="D4" s="131"/>
      <c r="E4" s="131"/>
      <c r="F4" s="131"/>
      <c r="G4" s="131"/>
    </row>
    <row r="5" spans="1:7" ht="15.75" x14ac:dyDescent="0.25">
      <c r="B5" s="132" t="s">
        <v>92</v>
      </c>
      <c r="C5" s="132"/>
      <c r="D5" s="132"/>
      <c r="E5" s="132"/>
      <c r="F5" s="132"/>
      <c r="G5" s="132"/>
    </row>
    <row r="6" spans="1:7" ht="15.75" x14ac:dyDescent="0.25">
      <c r="B6" s="133" t="s">
        <v>82</v>
      </c>
      <c r="C6" s="133"/>
      <c r="D6" s="133"/>
      <c r="E6" s="133"/>
      <c r="F6" s="40">
        <v>3839.4</v>
      </c>
      <c r="G6" s="41"/>
    </row>
    <row r="7" spans="1:7" ht="15.75" x14ac:dyDescent="0.25">
      <c r="B7" s="134" t="s">
        <v>93</v>
      </c>
      <c r="C7" s="134"/>
      <c r="D7" s="134"/>
      <c r="E7" s="134"/>
      <c r="F7" s="134"/>
      <c r="G7" s="134"/>
    </row>
    <row r="8" spans="1:7" s="42" customFormat="1" ht="12.75" thickBot="1" x14ac:dyDescent="0.25"/>
    <row r="9" spans="1:7" ht="36" customHeight="1" x14ac:dyDescent="0.25">
      <c r="A9" s="43"/>
      <c r="B9" s="126" t="s">
        <v>83</v>
      </c>
      <c r="C9" s="127"/>
      <c r="D9" s="127"/>
      <c r="E9" s="61" t="s">
        <v>84</v>
      </c>
      <c r="F9" s="61" t="s">
        <v>85</v>
      </c>
      <c r="G9" s="66" t="s">
        <v>86</v>
      </c>
    </row>
    <row r="10" spans="1:7" x14ac:dyDescent="0.25">
      <c r="A10" s="43"/>
      <c r="B10" s="44"/>
      <c r="C10" s="45"/>
      <c r="D10" s="45"/>
      <c r="E10" s="59" t="s">
        <v>87</v>
      </c>
      <c r="F10" s="45"/>
      <c r="G10" s="67"/>
    </row>
    <row r="11" spans="1:7" x14ac:dyDescent="0.25">
      <c r="A11" s="46"/>
      <c r="B11" s="128" t="s">
        <v>88</v>
      </c>
      <c r="C11" s="129"/>
      <c r="D11" s="129"/>
      <c r="E11" s="62">
        <f>F11*10</f>
        <v>1228608</v>
      </c>
      <c r="F11" s="62">
        <f>G11*F6</f>
        <v>122860.8</v>
      </c>
      <c r="G11" s="68">
        <v>32</v>
      </c>
    </row>
    <row r="12" spans="1:7" x14ac:dyDescent="0.25">
      <c r="B12" s="47"/>
      <c r="C12" s="45"/>
      <c r="D12" s="45"/>
      <c r="E12" s="59" t="s">
        <v>89</v>
      </c>
      <c r="F12" s="45"/>
      <c r="G12" s="67"/>
    </row>
    <row r="13" spans="1:7" ht="33.75" customHeight="1" x14ac:dyDescent="0.25">
      <c r="A13" s="43"/>
      <c r="B13" s="48" t="s">
        <v>6</v>
      </c>
      <c r="C13" s="124" t="s">
        <v>90</v>
      </c>
      <c r="D13" s="124"/>
      <c r="E13" s="60" t="s">
        <v>84</v>
      </c>
      <c r="F13" s="60" t="s">
        <v>85</v>
      </c>
      <c r="G13" s="69" t="s">
        <v>86</v>
      </c>
    </row>
    <row r="14" spans="1:7" s="42" customFormat="1" ht="12" x14ac:dyDescent="0.2">
      <c r="A14" s="49"/>
      <c r="B14" s="50">
        <v>1</v>
      </c>
      <c r="C14" s="125" t="s">
        <v>13</v>
      </c>
      <c r="D14" s="125"/>
      <c r="E14" s="57">
        <f>F14*10</f>
        <v>19964.88</v>
      </c>
      <c r="F14" s="57">
        <f>G14*F6</f>
        <v>1996.4880000000001</v>
      </c>
      <c r="G14" s="70">
        <v>0.52</v>
      </c>
    </row>
    <row r="15" spans="1:7" s="42" customFormat="1" ht="12" x14ac:dyDescent="0.2">
      <c r="A15" s="49"/>
      <c r="B15" s="50">
        <v>2</v>
      </c>
      <c r="C15" s="135" t="s">
        <v>15</v>
      </c>
      <c r="D15" s="136"/>
      <c r="E15" s="57">
        <f>F15*10</f>
        <v>31483.08</v>
      </c>
      <c r="F15" s="51">
        <f>G15*F6</f>
        <v>3148.308</v>
      </c>
      <c r="G15" s="70">
        <v>0.82</v>
      </c>
    </row>
    <row r="16" spans="1:7" s="42" customFormat="1" ht="12" x14ac:dyDescent="0.2">
      <c r="A16" s="49"/>
      <c r="B16" s="50">
        <v>3</v>
      </c>
      <c r="C16" s="125" t="s">
        <v>17</v>
      </c>
      <c r="D16" s="125"/>
      <c r="E16" s="57">
        <f>F16*10</f>
        <v>31483.08</v>
      </c>
      <c r="F16" s="52">
        <f>G16*F6</f>
        <v>3148.308</v>
      </c>
      <c r="G16" s="70">
        <v>0.82</v>
      </c>
    </row>
    <row r="17" spans="1:10" s="42" customFormat="1" ht="21.75" customHeight="1" x14ac:dyDescent="0.2">
      <c r="A17" s="49"/>
      <c r="B17" s="50">
        <v>4</v>
      </c>
      <c r="C17" s="125" t="s">
        <v>19</v>
      </c>
      <c r="D17" s="125"/>
      <c r="E17" s="57">
        <f>F17*10</f>
        <v>31483.08</v>
      </c>
      <c r="F17" s="53">
        <f>G17*F6</f>
        <v>3148.308</v>
      </c>
      <c r="G17" s="71">
        <v>0.82</v>
      </c>
      <c r="J17" s="72"/>
    </row>
    <row r="18" spans="1:10" s="42" customFormat="1" ht="14.25" customHeight="1" x14ac:dyDescent="0.2">
      <c r="A18" s="49"/>
      <c r="B18" s="50">
        <v>5</v>
      </c>
      <c r="C18" s="125" t="s">
        <v>21</v>
      </c>
      <c r="D18" s="125"/>
      <c r="E18" s="57">
        <f t="shared" ref="E18:E39" si="0">F18*10</f>
        <v>31483.08</v>
      </c>
      <c r="F18" s="52">
        <f>G18*F6</f>
        <v>3148.308</v>
      </c>
      <c r="G18" s="70">
        <v>0.82</v>
      </c>
    </row>
    <row r="19" spans="1:10" s="42" customFormat="1" ht="16.5" customHeight="1" x14ac:dyDescent="0.2">
      <c r="A19" s="49"/>
      <c r="B19" s="50">
        <v>6</v>
      </c>
      <c r="C19" s="135" t="s">
        <v>22</v>
      </c>
      <c r="D19" s="136"/>
      <c r="E19" s="57">
        <f t="shared" si="0"/>
        <v>21116.7</v>
      </c>
      <c r="F19" s="51">
        <f>G19*F6</f>
        <v>2111.67</v>
      </c>
      <c r="G19" s="70">
        <v>0.55000000000000004</v>
      </c>
    </row>
    <row r="20" spans="1:10" s="42" customFormat="1" ht="13.5" customHeight="1" x14ac:dyDescent="0.2">
      <c r="A20" s="49"/>
      <c r="B20" s="50">
        <v>7</v>
      </c>
      <c r="C20" s="135" t="s">
        <v>23</v>
      </c>
      <c r="D20" s="136"/>
      <c r="E20" s="57">
        <f t="shared" si="0"/>
        <v>15357.600000000002</v>
      </c>
      <c r="F20" s="51">
        <f>G20*F6</f>
        <v>1535.7600000000002</v>
      </c>
      <c r="G20" s="71">
        <v>0.4</v>
      </c>
    </row>
    <row r="21" spans="1:10" s="42" customFormat="1" ht="18.75" customHeight="1" x14ac:dyDescent="0.2">
      <c r="A21" s="49"/>
      <c r="B21" s="50">
        <v>8</v>
      </c>
      <c r="C21" s="125" t="s">
        <v>26</v>
      </c>
      <c r="D21" s="125"/>
      <c r="E21" s="57">
        <f t="shared" si="0"/>
        <v>31483.08</v>
      </c>
      <c r="F21" s="53">
        <f>G21*F6</f>
        <v>3148.308</v>
      </c>
      <c r="G21" s="71">
        <v>0.82</v>
      </c>
    </row>
    <row r="22" spans="1:10" s="42" customFormat="1" ht="11.25" customHeight="1" x14ac:dyDescent="0.2">
      <c r="A22" s="49"/>
      <c r="B22" s="50">
        <v>9</v>
      </c>
      <c r="C22" s="125" t="s">
        <v>28</v>
      </c>
      <c r="D22" s="125"/>
      <c r="E22" s="57">
        <f t="shared" si="0"/>
        <v>43769.16</v>
      </c>
      <c r="F22" s="52">
        <f>G22*F6</f>
        <v>4376.9160000000002</v>
      </c>
      <c r="G22" s="70">
        <v>1.1399999999999999</v>
      </c>
    </row>
    <row r="23" spans="1:10" s="42" customFormat="1" ht="18" customHeight="1" x14ac:dyDescent="0.2">
      <c r="A23" s="49"/>
      <c r="B23" s="50">
        <v>10</v>
      </c>
      <c r="C23" s="125" t="s">
        <v>29</v>
      </c>
      <c r="D23" s="125"/>
      <c r="E23" s="57">
        <f t="shared" si="0"/>
        <v>13053.960000000003</v>
      </c>
      <c r="F23" s="52">
        <f>G23*F6</f>
        <v>1305.3960000000002</v>
      </c>
      <c r="G23" s="70">
        <v>0.34</v>
      </c>
    </row>
    <row r="24" spans="1:10" s="42" customFormat="1" ht="15.75" customHeight="1" x14ac:dyDescent="0.2">
      <c r="A24" s="49"/>
      <c r="B24" s="50">
        <v>11</v>
      </c>
      <c r="C24" s="125" t="s">
        <v>31</v>
      </c>
      <c r="D24" s="125"/>
      <c r="E24" s="57">
        <f t="shared" si="0"/>
        <v>11518.199999999999</v>
      </c>
      <c r="F24" s="52">
        <f>G24*F6</f>
        <v>1151.82</v>
      </c>
      <c r="G24" s="70">
        <v>0.3</v>
      </c>
    </row>
    <row r="25" spans="1:10" s="42" customFormat="1" ht="16.5" customHeight="1" x14ac:dyDescent="0.2">
      <c r="A25" s="49"/>
      <c r="B25" s="50">
        <v>12</v>
      </c>
      <c r="C25" s="125" t="s">
        <v>33</v>
      </c>
      <c r="D25" s="125"/>
      <c r="E25" s="57">
        <f t="shared" si="0"/>
        <v>22268.519999999997</v>
      </c>
      <c r="F25" s="52">
        <f>G25*F6</f>
        <v>2226.8519999999999</v>
      </c>
      <c r="G25" s="70">
        <v>0.57999999999999996</v>
      </c>
    </row>
    <row r="26" spans="1:10" s="42" customFormat="1" ht="18" customHeight="1" x14ac:dyDescent="0.2">
      <c r="A26" s="49"/>
      <c r="B26" s="50">
        <v>13</v>
      </c>
      <c r="C26" s="125" t="s">
        <v>34</v>
      </c>
      <c r="D26" s="125"/>
      <c r="E26" s="57">
        <f t="shared" si="0"/>
        <v>23036.399999999998</v>
      </c>
      <c r="F26" s="52">
        <f>G26*F6</f>
        <v>2303.64</v>
      </c>
      <c r="G26" s="70">
        <v>0.6</v>
      </c>
      <c r="I26" s="54"/>
    </row>
    <row r="27" spans="1:10" s="42" customFormat="1" ht="22.5" customHeight="1" x14ac:dyDescent="0.2">
      <c r="A27" s="49"/>
      <c r="B27" s="50">
        <v>14</v>
      </c>
      <c r="C27" s="125" t="s">
        <v>35</v>
      </c>
      <c r="D27" s="125"/>
      <c r="E27" s="57">
        <f t="shared" si="0"/>
        <v>15357.600000000002</v>
      </c>
      <c r="F27" s="53">
        <f>G27*F6</f>
        <v>1535.7600000000002</v>
      </c>
      <c r="G27" s="71">
        <v>0.4</v>
      </c>
    </row>
    <row r="28" spans="1:10" s="42" customFormat="1" ht="24.75" customHeight="1" x14ac:dyDescent="0.2">
      <c r="A28" s="49"/>
      <c r="B28" s="50">
        <v>15</v>
      </c>
      <c r="C28" s="125" t="s">
        <v>97</v>
      </c>
      <c r="D28" s="125"/>
      <c r="E28" s="57">
        <f t="shared" si="0"/>
        <v>46072.799999999996</v>
      </c>
      <c r="F28" s="52">
        <f>G28*F6</f>
        <v>4607.28</v>
      </c>
      <c r="G28" s="70">
        <v>1.2</v>
      </c>
    </row>
    <row r="29" spans="1:10" s="42" customFormat="1" ht="18" customHeight="1" x14ac:dyDescent="0.2">
      <c r="A29" s="49"/>
      <c r="B29" s="50">
        <v>16</v>
      </c>
      <c r="C29" s="125" t="s">
        <v>39</v>
      </c>
      <c r="D29" s="125"/>
      <c r="E29" s="57">
        <f t="shared" si="0"/>
        <v>80627.400000000009</v>
      </c>
      <c r="F29" s="52">
        <f>G29*F6</f>
        <v>8062.7400000000007</v>
      </c>
      <c r="G29" s="71">
        <v>2.1</v>
      </c>
    </row>
    <row r="30" spans="1:10" s="42" customFormat="1" ht="12" customHeight="1" x14ac:dyDescent="0.2">
      <c r="A30" s="49"/>
      <c r="B30" s="50">
        <v>17</v>
      </c>
      <c r="C30" s="139" t="s">
        <v>98</v>
      </c>
      <c r="D30" s="139"/>
      <c r="E30" s="73">
        <f t="shared" si="0"/>
        <v>67189.5</v>
      </c>
      <c r="F30" s="74">
        <f>G30*F6</f>
        <v>6718.95</v>
      </c>
      <c r="G30" s="71">
        <v>1.75</v>
      </c>
    </row>
    <row r="31" spans="1:10" s="42" customFormat="1" ht="26.25" customHeight="1" x14ac:dyDescent="0.2">
      <c r="A31" s="49"/>
      <c r="B31" s="50">
        <v>18</v>
      </c>
      <c r="C31" s="135" t="s">
        <v>94</v>
      </c>
      <c r="D31" s="136"/>
      <c r="E31" s="57">
        <f t="shared" si="0"/>
        <v>50296.140000000007</v>
      </c>
      <c r="F31" s="52">
        <f>G31*F6</f>
        <v>5029.6140000000005</v>
      </c>
      <c r="G31" s="70">
        <v>1.31</v>
      </c>
    </row>
    <row r="32" spans="1:10" s="42" customFormat="1" ht="15.75" customHeight="1" x14ac:dyDescent="0.2">
      <c r="A32" s="49"/>
      <c r="B32" s="50">
        <v>19</v>
      </c>
      <c r="C32" s="137" t="s">
        <v>95</v>
      </c>
      <c r="D32" s="138"/>
      <c r="E32" s="73">
        <f t="shared" si="0"/>
        <v>54135.54</v>
      </c>
      <c r="F32" s="75">
        <f>G32*F6</f>
        <v>5413.5540000000001</v>
      </c>
      <c r="G32" s="71">
        <v>1.41</v>
      </c>
    </row>
    <row r="33" spans="1:7" s="42" customFormat="1" ht="27" customHeight="1" x14ac:dyDescent="0.2">
      <c r="A33" s="49"/>
      <c r="B33" s="50">
        <v>20</v>
      </c>
      <c r="C33" s="135" t="s">
        <v>46</v>
      </c>
      <c r="D33" s="136"/>
      <c r="E33" s="57">
        <f t="shared" si="0"/>
        <v>13053.960000000003</v>
      </c>
      <c r="F33" s="51">
        <f>G33*F6</f>
        <v>1305.3960000000002</v>
      </c>
      <c r="G33" s="70">
        <v>0.34</v>
      </c>
    </row>
    <row r="34" spans="1:7" s="42" customFormat="1" ht="16.5" customHeight="1" x14ac:dyDescent="0.2">
      <c r="A34" s="49"/>
      <c r="B34" s="50">
        <v>21</v>
      </c>
      <c r="C34" s="135" t="s">
        <v>48</v>
      </c>
      <c r="D34" s="136"/>
      <c r="E34" s="57">
        <f t="shared" si="0"/>
        <v>8830.6200000000008</v>
      </c>
      <c r="F34" s="51">
        <f>G34*F6</f>
        <v>883.06200000000001</v>
      </c>
      <c r="G34" s="70">
        <v>0.23</v>
      </c>
    </row>
    <row r="35" spans="1:7" s="42" customFormat="1" ht="16.5" customHeight="1" x14ac:dyDescent="0.2">
      <c r="A35" s="49"/>
      <c r="B35" s="50">
        <v>22</v>
      </c>
      <c r="C35" s="135" t="s">
        <v>50</v>
      </c>
      <c r="D35" s="136"/>
      <c r="E35" s="57">
        <f t="shared" si="0"/>
        <v>8830.6200000000008</v>
      </c>
      <c r="F35" s="51">
        <f>G35*F6</f>
        <v>883.06200000000001</v>
      </c>
      <c r="G35" s="70">
        <v>0.23</v>
      </c>
    </row>
    <row r="36" spans="1:7" s="42" customFormat="1" ht="29.25" customHeight="1" x14ac:dyDescent="0.2">
      <c r="A36" s="49"/>
      <c r="B36" s="50">
        <v>23</v>
      </c>
      <c r="C36" s="135" t="s">
        <v>52</v>
      </c>
      <c r="D36" s="136"/>
      <c r="E36" s="57">
        <f t="shared" si="0"/>
        <v>11518.199999999999</v>
      </c>
      <c r="F36" s="51">
        <f>G36*F6</f>
        <v>1151.82</v>
      </c>
      <c r="G36" s="70">
        <v>0.3</v>
      </c>
    </row>
    <row r="37" spans="1:7" s="42" customFormat="1" ht="15.75" customHeight="1" x14ac:dyDescent="0.2">
      <c r="A37" s="49"/>
      <c r="B37" s="50">
        <v>24</v>
      </c>
      <c r="C37" s="135" t="s">
        <v>54</v>
      </c>
      <c r="D37" s="136"/>
      <c r="E37" s="57">
        <f t="shared" si="0"/>
        <v>11518.199999999999</v>
      </c>
      <c r="F37" s="51">
        <f>G37*F6</f>
        <v>1151.82</v>
      </c>
      <c r="G37" s="70">
        <v>0.3</v>
      </c>
    </row>
    <row r="38" spans="1:7" s="42" customFormat="1" ht="23.25" customHeight="1" x14ac:dyDescent="0.2">
      <c r="A38" s="49"/>
      <c r="B38" s="50">
        <v>25</v>
      </c>
      <c r="C38" s="135" t="s">
        <v>55</v>
      </c>
      <c r="D38" s="136"/>
      <c r="E38" s="57">
        <f t="shared" si="0"/>
        <v>14973.66</v>
      </c>
      <c r="F38" s="51">
        <f>G38*F6</f>
        <v>1497.366</v>
      </c>
      <c r="G38" s="70">
        <v>0.39</v>
      </c>
    </row>
    <row r="39" spans="1:7" s="42" customFormat="1" ht="24.75" customHeight="1" x14ac:dyDescent="0.2">
      <c r="A39" s="49"/>
      <c r="B39" s="50">
        <v>26</v>
      </c>
      <c r="C39" s="135" t="s">
        <v>56</v>
      </c>
      <c r="D39" s="136"/>
      <c r="E39" s="57">
        <f t="shared" si="0"/>
        <v>84466.8</v>
      </c>
      <c r="F39" s="51">
        <f>G39*F6</f>
        <v>8446.68</v>
      </c>
      <c r="G39" s="70">
        <v>2.2000000000000002</v>
      </c>
    </row>
    <row r="40" spans="1:7" s="42" customFormat="1" ht="27.75" customHeight="1" x14ac:dyDescent="0.2">
      <c r="A40" s="49"/>
      <c r="B40" s="50">
        <v>27</v>
      </c>
      <c r="C40" s="135" t="s">
        <v>57</v>
      </c>
      <c r="D40" s="136"/>
      <c r="E40" s="57">
        <f t="shared" ref="E40:E42" si="1">F40*10</f>
        <v>17277.3</v>
      </c>
      <c r="F40" s="51">
        <f>G40*F6</f>
        <v>1727.73</v>
      </c>
      <c r="G40" s="70">
        <v>0.45</v>
      </c>
    </row>
    <row r="41" spans="1:7" s="42" customFormat="1" ht="27" customHeight="1" x14ac:dyDescent="0.2">
      <c r="A41" s="49"/>
      <c r="B41" s="50">
        <v>28</v>
      </c>
      <c r="C41" s="135" t="s">
        <v>59</v>
      </c>
      <c r="D41" s="136"/>
      <c r="E41" s="57">
        <f t="shared" si="1"/>
        <v>15357.600000000002</v>
      </c>
      <c r="F41" s="51">
        <f>G41*F6</f>
        <v>1535.7600000000002</v>
      </c>
      <c r="G41" s="70">
        <v>0.4</v>
      </c>
    </row>
    <row r="42" spans="1:7" s="42" customFormat="1" ht="26.25" customHeight="1" x14ac:dyDescent="0.2">
      <c r="A42" s="49"/>
      <c r="B42" s="50">
        <v>29</v>
      </c>
      <c r="C42" s="135" t="s">
        <v>60</v>
      </c>
      <c r="D42" s="136"/>
      <c r="E42" s="57">
        <f t="shared" si="1"/>
        <v>18813.060000000001</v>
      </c>
      <c r="F42" s="51">
        <f>G42*F6</f>
        <v>1881.306</v>
      </c>
      <c r="G42" s="70">
        <v>0.49</v>
      </c>
    </row>
    <row r="43" spans="1:7" s="42" customFormat="1" ht="43.5" customHeight="1" x14ac:dyDescent="0.2">
      <c r="A43" s="49"/>
      <c r="B43" s="50">
        <v>30</v>
      </c>
      <c r="C43" s="135" t="s">
        <v>61</v>
      </c>
      <c r="D43" s="136"/>
      <c r="E43" s="57">
        <f t="shared" ref="E43:E54" si="2">F43*10</f>
        <v>13437.9</v>
      </c>
      <c r="F43" s="51">
        <f>G43*F6</f>
        <v>1343.79</v>
      </c>
      <c r="G43" s="70">
        <v>0.35</v>
      </c>
    </row>
    <row r="44" spans="1:7" s="42" customFormat="1" ht="39" customHeight="1" x14ac:dyDescent="0.2">
      <c r="A44" s="49"/>
      <c r="B44" s="50">
        <v>31</v>
      </c>
      <c r="C44" s="135" t="s">
        <v>62</v>
      </c>
      <c r="D44" s="136"/>
      <c r="E44" s="57">
        <f t="shared" si="2"/>
        <v>10750.320000000002</v>
      </c>
      <c r="F44" s="51">
        <f>G44*F6</f>
        <v>1075.0320000000002</v>
      </c>
      <c r="G44" s="70">
        <v>0.28000000000000003</v>
      </c>
    </row>
    <row r="45" spans="1:7" s="42" customFormat="1" ht="27.75" customHeight="1" x14ac:dyDescent="0.2">
      <c r="A45" s="49"/>
      <c r="B45" s="50">
        <v>32</v>
      </c>
      <c r="C45" s="135" t="s">
        <v>63</v>
      </c>
      <c r="D45" s="136"/>
      <c r="E45" s="57">
        <f t="shared" si="2"/>
        <v>26875.8</v>
      </c>
      <c r="F45" s="51">
        <f>G45*F6</f>
        <v>2687.58</v>
      </c>
      <c r="G45" s="70">
        <v>0.7</v>
      </c>
    </row>
    <row r="46" spans="1:7" s="42" customFormat="1" ht="18" customHeight="1" x14ac:dyDescent="0.2">
      <c r="A46" s="49"/>
      <c r="B46" s="50">
        <v>33</v>
      </c>
      <c r="C46" s="135" t="s">
        <v>64</v>
      </c>
      <c r="D46" s="136"/>
      <c r="E46" s="57">
        <f t="shared" si="2"/>
        <v>13053.960000000003</v>
      </c>
      <c r="F46" s="51">
        <f>G46*F6</f>
        <v>1305.3960000000002</v>
      </c>
      <c r="G46" s="71">
        <v>0.34</v>
      </c>
    </row>
    <row r="47" spans="1:7" s="42" customFormat="1" ht="31.5" customHeight="1" x14ac:dyDescent="0.2">
      <c r="A47" s="49"/>
      <c r="B47" s="50">
        <v>34</v>
      </c>
      <c r="C47" s="135" t="s">
        <v>65</v>
      </c>
      <c r="D47" s="136"/>
      <c r="E47" s="57">
        <f t="shared" si="2"/>
        <v>28795.5</v>
      </c>
      <c r="F47" s="51">
        <f>G47*F6</f>
        <v>2879.55</v>
      </c>
      <c r="G47" s="71">
        <v>0.75</v>
      </c>
    </row>
    <row r="48" spans="1:7" s="42" customFormat="1" ht="13.5" customHeight="1" x14ac:dyDescent="0.2">
      <c r="A48" s="49"/>
      <c r="B48" s="50">
        <v>35</v>
      </c>
      <c r="C48" s="140" t="s">
        <v>99</v>
      </c>
      <c r="D48" s="141"/>
      <c r="E48" s="57">
        <f>F48*10</f>
        <v>41465.520000000004</v>
      </c>
      <c r="F48" s="51">
        <f>G48*F6</f>
        <v>4146.5520000000006</v>
      </c>
      <c r="G48" s="70">
        <v>1.08</v>
      </c>
    </row>
    <row r="49" spans="1:7" s="42" customFormat="1" ht="12.75" customHeight="1" x14ac:dyDescent="0.2">
      <c r="A49" s="49"/>
      <c r="B49" s="50">
        <v>36</v>
      </c>
      <c r="C49" s="135" t="s">
        <v>69</v>
      </c>
      <c r="D49" s="136"/>
      <c r="E49" s="57">
        <f t="shared" si="2"/>
        <v>15357.600000000002</v>
      </c>
      <c r="F49" s="51">
        <f>G49*F6</f>
        <v>1535.7600000000002</v>
      </c>
      <c r="G49" s="70">
        <v>0.4</v>
      </c>
    </row>
    <row r="50" spans="1:7" s="42" customFormat="1" ht="12" x14ac:dyDescent="0.2">
      <c r="A50" s="49"/>
      <c r="B50" s="50">
        <v>37</v>
      </c>
      <c r="C50" s="135" t="s">
        <v>71</v>
      </c>
      <c r="D50" s="136"/>
      <c r="E50" s="57">
        <f t="shared" si="2"/>
        <v>13437.9</v>
      </c>
      <c r="F50" s="51">
        <f>G50*F6</f>
        <v>1343.79</v>
      </c>
      <c r="G50" s="70">
        <v>0.35</v>
      </c>
    </row>
    <row r="51" spans="1:7" s="42" customFormat="1" ht="12" x14ac:dyDescent="0.2">
      <c r="A51" s="49"/>
      <c r="B51" s="50">
        <v>38</v>
      </c>
      <c r="C51" s="135" t="s">
        <v>73</v>
      </c>
      <c r="D51" s="136"/>
      <c r="E51" s="57">
        <f t="shared" si="2"/>
        <v>5759.0999999999995</v>
      </c>
      <c r="F51" s="51">
        <f>G51*F6</f>
        <v>575.91</v>
      </c>
      <c r="G51" s="70">
        <v>0.15</v>
      </c>
    </row>
    <row r="52" spans="1:7" s="42" customFormat="1" ht="12" x14ac:dyDescent="0.2">
      <c r="A52" s="49"/>
      <c r="B52" s="50">
        <v>39</v>
      </c>
      <c r="C52" s="135" t="s">
        <v>74</v>
      </c>
      <c r="D52" s="136"/>
      <c r="E52" s="57">
        <f t="shared" si="2"/>
        <v>101744.1</v>
      </c>
      <c r="F52" s="51">
        <f>G52*F6</f>
        <v>10174.41</v>
      </c>
      <c r="G52" s="70">
        <v>2.65</v>
      </c>
    </row>
    <row r="53" spans="1:7" s="42" customFormat="1" ht="12" x14ac:dyDescent="0.2">
      <c r="A53" s="49"/>
      <c r="B53" s="50">
        <v>40</v>
      </c>
      <c r="C53" s="135" t="s">
        <v>75</v>
      </c>
      <c r="D53" s="136"/>
      <c r="E53" s="57">
        <f t="shared" si="2"/>
        <v>30715.200000000004</v>
      </c>
      <c r="F53" s="51">
        <f>G53*F6</f>
        <v>3071.5200000000004</v>
      </c>
      <c r="G53" s="70">
        <v>0.8</v>
      </c>
    </row>
    <row r="54" spans="1:7" s="42" customFormat="1" ht="15" customHeight="1" x14ac:dyDescent="0.2">
      <c r="A54" s="49"/>
      <c r="B54" s="50">
        <v>41</v>
      </c>
      <c r="C54" s="135" t="s">
        <v>76</v>
      </c>
      <c r="D54" s="136"/>
      <c r="E54" s="57">
        <f t="shared" si="2"/>
        <v>122860.80000000002</v>
      </c>
      <c r="F54" s="51">
        <f>G54*F6</f>
        <v>12286.080000000002</v>
      </c>
      <c r="G54" s="70">
        <v>3.2</v>
      </c>
    </row>
    <row r="55" spans="1:7" s="42" customFormat="1" ht="12.75" thickBot="1" x14ac:dyDescent="0.25">
      <c r="A55" s="46"/>
      <c r="B55" s="55"/>
      <c r="C55" s="144" t="s">
        <v>91</v>
      </c>
      <c r="D55" s="144"/>
      <c r="E55" s="58">
        <f>SUM(E14:E54)</f>
        <v>1270073.5200000003</v>
      </c>
      <c r="F55" s="58">
        <f>SUM(F14:F54)</f>
        <v>127007.352</v>
      </c>
      <c r="G55" s="68">
        <f>SUM(G14:G54)</f>
        <v>33.08</v>
      </c>
    </row>
    <row r="56" spans="1:7" s="42" customFormat="1" ht="26.25" customHeight="1" thickBot="1" x14ac:dyDescent="0.25">
      <c r="A56" s="46"/>
      <c r="B56" s="56"/>
      <c r="C56" s="142" t="s">
        <v>96</v>
      </c>
      <c r="D56" s="143"/>
      <c r="E56" s="65">
        <f>E11-E55</f>
        <v>-41465.520000000251</v>
      </c>
      <c r="F56" s="63"/>
      <c r="G56" s="64"/>
    </row>
  </sheetData>
  <mergeCells count="51">
    <mergeCell ref="C56:D56"/>
    <mergeCell ref="C52:D52"/>
    <mergeCell ref="C53:D53"/>
    <mergeCell ref="C54:D54"/>
    <mergeCell ref="C38:D38"/>
    <mergeCell ref="C55:D55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9:D49"/>
    <mergeCell ref="C50:D50"/>
    <mergeCell ref="C51:D51"/>
    <mergeCell ref="C33:D33"/>
    <mergeCell ref="C34:D34"/>
    <mergeCell ref="C35:D35"/>
    <mergeCell ref="C36:D36"/>
    <mergeCell ref="C37:D37"/>
    <mergeCell ref="C48:D48"/>
    <mergeCell ref="C31:D31"/>
    <mergeCell ref="C32:D32"/>
    <mergeCell ref="C29:D29"/>
    <mergeCell ref="C30:D30"/>
    <mergeCell ref="C27:D27"/>
    <mergeCell ref="C28:D28"/>
    <mergeCell ref="C25:D25"/>
    <mergeCell ref="C26:D26"/>
    <mergeCell ref="C23:D23"/>
    <mergeCell ref="C24:D24"/>
    <mergeCell ref="C21:D21"/>
    <mergeCell ref="C22:D22"/>
    <mergeCell ref="C19:D19"/>
    <mergeCell ref="C20:D20"/>
    <mergeCell ref="C17:D17"/>
    <mergeCell ref="C18:D18"/>
    <mergeCell ref="C15:D15"/>
    <mergeCell ref="C16:D16"/>
    <mergeCell ref="C13:D13"/>
    <mergeCell ref="C14:D14"/>
    <mergeCell ref="B9:D9"/>
    <mergeCell ref="B11:D11"/>
    <mergeCell ref="B3:G3"/>
    <mergeCell ref="B4:G4"/>
    <mergeCell ref="B5:G5"/>
    <mergeCell ref="B6:E6"/>
    <mergeCell ref="B7:G7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8"/>
  <sheetViews>
    <sheetView tabSelected="1" topLeftCell="A29" workbookViewId="0">
      <selection activeCell="N34" sqref="N34"/>
    </sheetView>
  </sheetViews>
  <sheetFormatPr defaultColWidth="8.85546875" defaultRowHeight="15" x14ac:dyDescent="0.25"/>
  <cols>
    <col min="1" max="1" width="2.5703125" style="39" customWidth="1"/>
    <col min="2" max="2" width="6" style="39" customWidth="1"/>
    <col min="3" max="3" width="11.5703125" style="39" customWidth="1"/>
    <col min="4" max="4" width="33.7109375" style="39" customWidth="1"/>
    <col min="5" max="5" width="15.140625" style="39" customWidth="1"/>
    <col min="6" max="6" width="13.28515625" style="39" customWidth="1"/>
    <col min="7" max="7" width="14.140625" style="39" customWidth="1"/>
    <col min="8" max="8" width="14.85546875" customWidth="1"/>
    <col min="9" max="9" width="15.140625" customWidth="1"/>
    <col min="10" max="10" width="15.42578125" customWidth="1"/>
  </cols>
  <sheetData>
    <row r="3" spans="1:10" ht="18" x14ac:dyDescent="0.25">
      <c r="B3" s="130" t="s">
        <v>80</v>
      </c>
      <c r="C3" s="130"/>
      <c r="D3" s="130"/>
      <c r="E3" s="130"/>
      <c r="F3" s="130"/>
      <c r="G3" s="130"/>
    </row>
    <row r="4" spans="1:10" ht="15.75" x14ac:dyDescent="0.25">
      <c r="B4" s="131" t="s">
        <v>81</v>
      </c>
      <c r="C4" s="131"/>
      <c r="D4" s="131"/>
      <c r="E4" s="131"/>
      <c r="F4" s="131"/>
      <c r="G4" s="131"/>
    </row>
    <row r="5" spans="1:10" ht="15.75" x14ac:dyDescent="0.25">
      <c r="B5" s="132" t="s">
        <v>92</v>
      </c>
      <c r="C5" s="132"/>
      <c r="D5" s="132"/>
      <c r="E5" s="132"/>
      <c r="F5" s="132"/>
      <c r="G5" s="132"/>
    </row>
    <row r="6" spans="1:10" ht="15.75" x14ac:dyDescent="0.25">
      <c r="B6" s="133" t="s">
        <v>82</v>
      </c>
      <c r="C6" s="133"/>
      <c r="D6" s="133"/>
      <c r="E6" s="133"/>
      <c r="F6" s="40">
        <v>3839.4</v>
      </c>
      <c r="G6" s="41"/>
    </row>
    <row r="7" spans="1:10" ht="15.75" x14ac:dyDescent="0.25">
      <c r="B7" s="134" t="s">
        <v>100</v>
      </c>
      <c r="C7" s="134"/>
      <c r="D7" s="134"/>
      <c r="E7" s="134"/>
      <c r="F7" s="134"/>
      <c r="G7" s="134"/>
    </row>
    <row r="8" spans="1:10" s="42" customFormat="1" ht="12.75" thickBot="1" x14ac:dyDescent="0.25"/>
    <row r="9" spans="1:10" ht="33.75" customHeight="1" x14ac:dyDescent="0.25">
      <c r="A9" s="43"/>
      <c r="B9" s="126" t="s">
        <v>83</v>
      </c>
      <c r="C9" s="127"/>
      <c r="D9" s="127"/>
      <c r="E9" s="147" t="s">
        <v>103</v>
      </c>
      <c r="F9" s="148"/>
      <c r="G9" s="147" t="s">
        <v>102</v>
      </c>
      <c r="H9" s="148"/>
      <c r="I9" s="145" t="s">
        <v>101</v>
      </c>
      <c r="J9" s="146"/>
    </row>
    <row r="10" spans="1:10" x14ac:dyDescent="0.25">
      <c r="A10" s="43"/>
      <c r="B10" s="44"/>
      <c r="C10" s="45"/>
      <c r="D10" s="45"/>
      <c r="E10" s="149" t="s">
        <v>87</v>
      </c>
      <c r="F10" s="150"/>
      <c r="G10" s="149"/>
      <c r="H10" s="150"/>
      <c r="I10" s="151"/>
      <c r="J10" s="152"/>
    </row>
    <row r="11" spans="1:10" x14ac:dyDescent="0.25">
      <c r="A11" s="46"/>
      <c r="B11" s="128" t="s">
        <v>88</v>
      </c>
      <c r="C11" s="129"/>
      <c r="D11" s="129"/>
      <c r="E11" s="62">
        <f>G11*3</f>
        <v>374917.41</v>
      </c>
      <c r="F11" s="62">
        <f>H11*9</f>
        <v>1216321.92</v>
      </c>
      <c r="G11" s="88">
        <f>I11*F6</f>
        <v>124972.46999999999</v>
      </c>
      <c r="H11" s="87">
        <f>J11*F6</f>
        <v>135146.88</v>
      </c>
      <c r="I11" s="85">
        <v>32.549999999999997</v>
      </c>
      <c r="J11" s="86">
        <v>35.200000000000003</v>
      </c>
    </row>
    <row r="12" spans="1:10" x14ac:dyDescent="0.25">
      <c r="B12" s="47"/>
      <c r="C12" s="45"/>
      <c r="D12" s="45"/>
      <c r="E12" s="59" t="s">
        <v>89</v>
      </c>
      <c r="F12" s="45"/>
      <c r="G12" s="45"/>
      <c r="H12" s="80"/>
      <c r="I12" s="80"/>
      <c r="J12" s="81"/>
    </row>
    <row r="13" spans="1:10" ht="87.75" customHeight="1" x14ac:dyDescent="0.25">
      <c r="A13" s="43"/>
      <c r="B13" s="48" t="s">
        <v>6</v>
      </c>
      <c r="C13" s="124" t="s">
        <v>90</v>
      </c>
      <c r="D13" s="124"/>
      <c r="E13" s="83" t="s">
        <v>105</v>
      </c>
      <c r="F13" s="83" t="s">
        <v>106</v>
      </c>
      <c r="G13" s="83" t="s">
        <v>107</v>
      </c>
      <c r="H13" s="83" t="s">
        <v>108</v>
      </c>
      <c r="I13" s="84" t="s">
        <v>109</v>
      </c>
      <c r="J13" s="84" t="s">
        <v>104</v>
      </c>
    </row>
    <row r="14" spans="1:10" s="42" customFormat="1" ht="12" x14ac:dyDescent="0.2">
      <c r="A14" s="49"/>
      <c r="B14" s="50">
        <v>1</v>
      </c>
      <c r="C14" s="125" t="s">
        <v>13</v>
      </c>
      <c r="D14" s="125"/>
      <c r="E14" s="57">
        <f t="shared" ref="E14:E54" si="0">G14*2</f>
        <v>3992.9760000000001</v>
      </c>
      <c r="F14" s="57">
        <f t="shared" ref="F14:F54" si="1">H14*10</f>
        <v>21884.58</v>
      </c>
      <c r="G14" s="77">
        <f>I14*F6</f>
        <v>1996.4880000000001</v>
      </c>
      <c r="H14" s="94">
        <f>J14*F6</f>
        <v>2188.4580000000001</v>
      </c>
      <c r="I14" s="77">
        <v>0.52</v>
      </c>
      <c r="J14" s="92">
        <v>0.56999999999999995</v>
      </c>
    </row>
    <row r="15" spans="1:10" s="42" customFormat="1" ht="12" x14ac:dyDescent="0.2">
      <c r="A15" s="49"/>
      <c r="B15" s="50">
        <v>2</v>
      </c>
      <c r="C15" s="135" t="s">
        <v>15</v>
      </c>
      <c r="D15" s="136"/>
      <c r="E15" s="57">
        <f t="shared" si="0"/>
        <v>6296.616</v>
      </c>
      <c r="F15" s="51">
        <f t="shared" si="1"/>
        <v>34554.6</v>
      </c>
      <c r="G15" s="77">
        <f>I15*F6</f>
        <v>3148.308</v>
      </c>
      <c r="H15" s="94">
        <f>J15*F6</f>
        <v>3455.46</v>
      </c>
      <c r="I15" s="77">
        <v>0.82</v>
      </c>
      <c r="J15" s="92">
        <v>0.9</v>
      </c>
    </row>
    <row r="16" spans="1:10" s="42" customFormat="1" ht="12" x14ac:dyDescent="0.2">
      <c r="A16" s="49"/>
      <c r="B16" s="50">
        <v>3</v>
      </c>
      <c r="C16" s="125" t="s">
        <v>17</v>
      </c>
      <c r="D16" s="125"/>
      <c r="E16" s="57">
        <f t="shared" si="0"/>
        <v>6296.616</v>
      </c>
      <c r="F16" s="52">
        <f t="shared" si="1"/>
        <v>34554.6</v>
      </c>
      <c r="G16" s="77">
        <f>I16*F6</f>
        <v>3148.308</v>
      </c>
      <c r="H16" s="94">
        <f>J16*F6</f>
        <v>3455.46</v>
      </c>
      <c r="I16" s="77">
        <v>0.82</v>
      </c>
      <c r="J16" s="92">
        <v>0.9</v>
      </c>
    </row>
    <row r="17" spans="1:10" s="42" customFormat="1" ht="21.75" customHeight="1" x14ac:dyDescent="0.2">
      <c r="A17" s="49"/>
      <c r="B17" s="50">
        <v>4</v>
      </c>
      <c r="C17" s="125" t="s">
        <v>19</v>
      </c>
      <c r="D17" s="125"/>
      <c r="E17" s="57">
        <f t="shared" si="0"/>
        <v>6296.616</v>
      </c>
      <c r="F17" s="53">
        <f t="shared" si="1"/>
        <v>34554.6</v>
      </c>
      <c r="G17" s="78">
        <f>I17*F6</f>
        <v>3148.308</v>
      </c>
      <c r="H17" s="94">
        <f>J17*F6</f>
        <v>3455.46</v>
      </c>
      <c r="I17" s="78">
        <v>0.82</v>
      </c>
      <c r="J17" s="92">
        <v>0.9</v>
      </c>
    </row>
    <row r="18" spans="1:10" s="42" customFormat="1" ht="14.25" customHeight="1" x14ac:dyDescent="0.2">
      <c r="A18" s="49"/>
      <c r="B18" s="50">
        <v>5</v>
      </c>
      <c r="C18" s="125" t="s">
        <v>21</v>
      </c>
      <c r="D18" s="125"/>
      <c r="E18" s="57">
        <f t="shared" si="0"/>
        <v>6296.616</v>
      </c>
      <c r="F18" s="52">
        <f t="shared" si="1"/>
        <v>34554.6</v>
      </c>
      <c r="G18" s="77">
        <f>I18*F6</f>
        <v>3148.308</v>
      </c>
      <c r="H18" s="94">
        <f>J18*F6</f>
        <v>3455.46</v>
      </c>
      <c r="I18" s="77">
        <v>0.82</v>
      </c>
      <c r="J18" s="92">
        <v>0.9</v>
      </c>
    </row>
    <row r="19" spans="1:10" s="42" customFormat="1" ht="16.5" customHeight="1" x14ac:dyDescent="0.2">
      <c r="A19" s="49"/>
      <c r="B19" s="50">
        <v>6</v>
      </c>
      <c r="C19" s="135" t="s">
        <v>22</v>
      </c>
      <c r="D19" s="136"/>
      <c r="E19" s="57">
        <f t="shared" si="0"/>
        <v>4223.34</v>
      </c>
      <c r="F19" s="51">
        <f t="shared" si="1"/>
        <v>23420.34</v>
      </c>
      <c r="G19" s="77">
        <f>I19*F6</f>
        <v>2111.67</v>
      </c>
      <c r="H19" s="94">
        <f>J19*F6</f>
        <v>2342.0340000000001</v>
      </c>
      <c r="I19" s="77">
        <v>0.55000000000000004</v>
      </c>
      <c r="J19" s="92">
        <v>0.61</v>
      </c>
    </row>
    <row r="20" spans="1:10" s="42" customFormat="1" ht="13.5" customHeight="1" x14ac:dyDescent="0.2">
      <c r="A20" s="49"/>
      <c r="B20" s="50">
        <v>7</v>
      </c>
      <c r="C20" s="135" t="s">
        <v>23</v>
      </c>
      <c r="D20" s="136"/>
      <c r="E20" s="57">
        <f t="shared" si="0"/>
        <v>3071.5200000000004</v>
      </c>
      <c r="F20" s="51">
        <f t="shared" si="1"/>
        <v>16893.36</v>
      </c>
      <c r="G20" s="78">
        <f>I20*F6</f>
        <v>1535.7600000000002</v>
      </c>
      <c r="H20" s="94">
        <f>J20*F6</f>
        <v>1689.336</v>
      </c>
      <c r="I20" s="78">
        <v>0.4</v>
      </c>
      <c r="J20" s="92">
        <v>0.44</v>
      </c>
    </row>
    <row r="21" spans="1:10" s="42" customFormat="1" ht="18.75" customHeight="1" x14ac:dyDescent="0.2">
      <c r="A21" s="49"/>
      <c r="B21" s="50">
        <v>8</v>
      </c>
      <c r="C21" s="125" t="s">
        <v>26</v>
      </c>
      <c r="D21" s="125"/>
      <c r="E21" s="57">
        <f t="shared" si="0"/>
        <v>6296.616</v>
      </c>
      <c r="F21" s="53">
        <f t="shared" si="1"/>
        <v>34554.6</v>
      </c>
      <c r="G21" s="78">
        <f>I21*F6</f>
        <v>3148.308</v>
      </c>
      <c r="H21" s="94">
        <f>J21*F6</f>
        <v>3455.46</v>
      </c>
      <c r="I21" s="78">
        <v>0.82</v>
      </c>
      <c r="J21" s="92">
        <v>0.9</v>
      </c>
    </row>
    <row r="22" spans="1:10" s="42" customFormat="1" ht="11.25" customHeight="1" x14ac:dyDescent="0.2">
      <c r="A22" s="49"/>
      <c r="B22" s="50">
        <v>9</v>
      </c>
      <c r="C22" s="125" t="s">
        <v>28</v>
      </c>
      <c r="D22" s="125"/>
      <c r="E22" s="57">
        <f t="shared" si="0"/>
        <v>8753.8320000000003</v>
      </c>
      <c r="F22" s="52">
        <f t="shared" si="1"/>
        <v>49912.200000000004</v>
      </c>
      <c r="G22" s="77">
        <f>I22*F6</f>
        <v>4376.9160000000002</v>
      </c>
      <c r="H22" s="94">
        <f>J22*F6</f>
        <v>4991.22</v>
      </c>
      <c r="I22" s="77">
        <v>1.1399999999999999</v>
      </c>
      <c r="J22" s="92">
        <v>1.3</v>
      </c>
    </row>
    <row r="23" spans="1:10" s="42" customFormat="1" ht="18" customHeight="1" x14ac:dyDescent="0.2">
      <c r="A23" s="49"/>
      <c r="B23" s="50">
        <v>10</v>
      </c>
      <c r="C23" s="125" t="s">
        <v>29</v>
      </c>
      <c r="D23" s="125"/>
      <c r="E23" s="57">
        <f t="shared" si="0"/>
        <v>2610.7920000000004</v>
      </c>
      <c r="F23" s="52">
        <f t="shared" si="1"/>
        <v>14205.779999999999</v>
      </c>
      <c r="G23" s="77">
        <f>I23*F6</f>
        <v>1305.3960000000002</v>
      </c>
      <c r="H23" s="94">
        <f>J23*F6</f>
        <v>1420.578</v>
      </c>
      <c r="I23" s="77">
        <v>0.34</v>
      </c>
      <c r="J23" s="92">
        <v>0.37</v>
      </c>
    </row>
    <row r="24" spans="1:10" s="42" customFormat="1" ht="15.75" customHeight="1" x14ac:dyDescent="0.2">
      <c r="A24" s="49"/>
      <c r="B24" s="50">
        <v>11</v>
      </c>
      <c r="C24" s="125" t="s">
        <v>31</v>
      </c>
      <c r="D24" s="125"/>
      <c r="E24" s="57">
        <f t="shared" si="0"/>
        <v>2303.64</v>
      </c>
      <c r="F24" s="52">
        <f t="shared" si="1"/>
        <v>12670.020000000002</v>
      </c>
      <c r="G24" s="77">
        <f>I24*F6</f>
        <v>1151.82</v>
      </c>
      <c r="H24" s="94">
        <f>J24*F6</f>
        <v>1267.0020000000002</v>
      </c>
      <c r="I24" s="77">
        <v>0.3</v>
      </c>
      <c r="J24" s="92">
        <v>0.33</v>
      </c>
    </row>
    <row r="25" spans="1:10" s="42" customFormat="1" ht="16.5" customHeight="1" x14ac:dyDescent="0.2">
      <c r="A25" s="49"/>
      <c r="B25" s="50">
        <v>12</v>
      </c>
      <c r="C25" s="125" t="s">
        <v>33</v>
      </c>
      <c r="D25" s="125"/>
      <c r="E25" s="57">
        <f t="shared" si="0"/>
        <v>4453.7039999999997</v>
      </c>
      <c r="F25" s="52">
        <f t="shared" si="1"/>
        <v>24572.16</v>
      </c>
      <c r="G25" s="77">
        <f>I25*F6</f>
        <v>2226.8519999999999</v>
      </c>
      <c r="H25" s="94">
        <f>J25*F6</f>
        <v>2457.2159999999999</v>
      </c>
      <c r="I25" s="77">
        <v>0.57999999999999996</v>
      </c>
      <c r="J25" s="92">
        <v>0.64</v>
      </c>
    </row>
    <row r="26" spans="1:10" s="42" customFormat="1" ht="18" customHeight="1" x14ac:dyDescent="0.2">
      <c r="A26" s="49"/>
      <c r="B26" s="50">
        <v>13</v>
      </c>
      <c r="C26" s="125" t="s">
        <v>34</v>
      </c>
      <c r="D26" s="125"/>
      <c r="E26" s="57">
        <f t="shared" si="0"/>
        <v>4607.28</v>
      </c>
      <c r="F26" s="52">
        <f t="shared" si="1"/>
        <v>25340.040000000005</v>
      </c>
      <c r="G26" s="77">
        <f>I26*F6</f>
        <v>2303.64</v>
      </c>
      <c r="H26" s="94">
        <f>J26*F6</f>
        <v>2534.0040000000004</v>
      </c>
      <c r="I26" s="77">
        <v>0.6</v>
      </c>
      <c r="J26" s="92">
        <v>0.66</v>
      </c>
    </row>
    <row r="27" spans="1:10" s="42" customFormat="1" ht="22.5" customHeight="1" x14ac:dyDescent="0.2">
      <c r="A27" s="49"/>
      <c r="B27" s="50">
        <v>14</v>
      </c>
      <c r="C27" s="125" t="s">
        <v>35</v>
      </c>
      <c r="D27" s="125"/>
      <c r="E27" s="57">
        <f t="shared" si="0"/>
        <v>3071.5200000000004</v>
      </c>
      <c r="F27" s="53">
        <f t="shared" si="1"/>
        <v>38394</v>
      </c>
      <c r="G27" s="78">
        <f>I27*F6</f>
        <v>1535.7600000000002</v>
      </c>
      <c r="H27" s="95">
        <f>F6</f>
        <v>3839.4</v>
      </c>
      <c r="I27" s="78">
        <v>0.4</v>
      </c>
      <c r="J27" s="92">
        <v>0.44</v>
      </c>
    </row>
    <row r="28" spans="1:10" s="42" customFormat="1" ht="24.75" customHeight="1" x14ac:dyDescent="0.2">
      <c r="A28" s="49"/>
      <c r="B28" s="50">
        <v>15</v>
      </c>
      <c r="C28" s="125" t="s">
        <v>97</v>
      </c>
      <c r="D28" s="125"/>
      <c r="E28" s="57">
        <f t="shared" si="0"/>
        <v>9214.56</v>
      </c>
      <c r="F28" s="52">
        <f t="shared" si="1"/>
        <v>50680.080000000009</v>
      </c>
      <c r="G28" s="77">
        <f>I28*F6</f>
        <v>4607.28</v>
      </c>
      <c r="H28" s="94">
        <f>J28*F6</f>
        <v>5068.0080000000007</v>
      </c>
      <c r="I28" s="77">
        <v>1.2</v>
      </c>
      <c r="J28" s="92">
        <v>1.32</v>
      </c>
    </row>
    <row r="29" spans="1:10" s="42" customFormat="1" ht="18" customHeight="1" x14ac:dyDescent="0.2">
      <c r="A29" s="49"/>
      <c r="B29" s="50">
        <v>16</v>
      </c>
      <c r="C29" s="125" t="s">
        <v>39</v>
      </c>
      <c r="D29" s="125"/>
      <c r="E29" s="57">
        <f t="shared" si="0"/>
        <v>16125.480000000001</v>
      </c>
      <c r="F29" s="52">
        <f t="shared" si="1"/>
        <v>88690.140000000014</v>
      </c>
      <c r="G29" s="78">
        <f>I29*F6</f>
        <v>8062.7400000000007</v>
      </c>
      <c r="H29" s="94">
        <f>J29*F6</f>
        <v>8869.014000000001</v>
      </c>
      <c r="I29" s="78">
        <v>2.1</v>
      </c>
      <c r="J29" s="92">
        <v>2.31</v>
      </c>
    </row>
    <row r="30" spans="1:10" s="42" customFormat="1" ht="12" customHeight="1" x14ac:dyDescent="0.2">
      <c r="A30" s="49"/>
      <c r="B30" s="50">
        <v>17</v>
      </c>
      <c r="C30" s="139" t="s">
        <v>98</v>
      </c>
      <c r="D30" s="139"/>
      <c r="E30" s="73">
        <f t="shared" si="0"/>
        <v>13437.9</v>
      </c>
      <c r="F30" s="74">
        <f t="shared" si="1"/>
        <v>74100.42</v>
      </c>
      <c r="G30" s="78">
        <f>I30*F6</f>
        <v>6718.95</v>
      </c>
      <c r="H30" s="94">
        <f>J30*F6</f>
        <v>7410.0420000000004</v>
      </c>
      <c r="I30" s="78">
        <v>1.75</v>
      </c>
      <c r="J30" s="92">
        <v>1.93</v>
      </c>
    </row>
    <row r="31" spans="1:10" s="42" customFormat="1" ht="26.25" customHeight="1" x14ac:dyDescent="0.2">
      <c r="A31" s="49"/>
      <c r="B31" s="50">
        <v>18</v>
      </c>
      <c r="C31" s="135" t="s">
        <v>94</v>
      </c>
      <c r="D31" s="136"/>
      <c r="E31" s="57">
        <f t="shared" si="0"/>
        <v>10059.228000000001</v>
      </c>
      <c r="F31" s="52">
        <f t="shared" si="1"/>
        <v>55287.360000000001</v>
      </c>
      <c r="G31" s="77">
        <f>I31*F6</f>
        <v>5029.6140000000005</v>
      </c>
      <c r="H31" s="94">
        <f>J31*F6</f>
        <v>5528.7359999999999</v>
      </c>
      <c r="I31" s="77">
        <v>1.31</v>
      </c>
      <c r="J31" s="92">
        <v>1.44</v>
      </c>
    </row>
    <row r="32" spans="1:10" s="42" customFormat="1" ht="15.75" customHeight="1" x14ac:dyDescent="0.2">
      <c r="A32" s="49"/>
      <c r="B32" s="50">
        <v>19</v>
      </c>
      <c r="C32" s="137" t="s">
        <v>95</v>
      </c>
      <c r="D32" s="138"/>
      <c r="E32" s="73">
        <f t="shared" si="0"/>
        <v>10827.108</v>
      </c>
      <c r="F32" s="75">
        <f t="shared" si="1"/>
        <v>59510.700000000004</v>
      </c>
      <c r="G32" s="78">
        <f>I32*F6</f>
        <v>5413.5540000000001</v>
      </c>
      <c r="H32" s="94">
        <f>J32*F6</f>
        <v>5951.0700000000006</v>
      </c>
      <c r="I32" s="78">
        <v>1.41</v>
      </c>
      <c r="J32" s="92">
        <v>1.55</v>
      </c>
    </row>
    <row r="33" spans="1:10" s="42" customFormat="1" ht="12" x14ac:dyDescent="0.2">
      <c r="A33" s="49"/>
      <c r="B33" s="50">
        <v>20</v>
      </c>
      <c r="C33" s="135" t="s">
        <v>46</v>
      </c>
      <c r="D33" s="136"/>
      <c r="E33" s="57">
        <f t="shared" si="0"/>
        <v>2610.7920000000004</v>
      </c>
      <c r="F33" s="51">
        <f t="shared" si="1"/>
        <v>14205.779999999999</v>
      </c>
      <c r="G33" s="77">
        <f>I33*F6</f>
        <v>1305.3960000000002</v>
      </c>
      <c r="H33" s="94">
        <f>J33*F6</f>
        <v>1420.578</v>
      </c>
      <c r="I33" s="77">
        <v>0.34</v>
      </c>
      <c r="J33" s="92">
        <v>0.37</v>
      </c>
    </row>
    <row r="34" spans="1:10" s="42" customFormat="1" ht="12" x14ac:dyDescent="0.2">
      <c r="A34" s="49"/>
      <c r="B34" s="50">
        <v>21</v>
      </c>
      <c r="C34" s="135" t="s">
        <v>48</v>
      </c>
      <c r="D34" s="136"/>
      <c r="E34" s="57">
        <f t="shared" si="0"/>
        <v>1766.124</v>
      </c>
      <c r="F34" s="51">
        <f t="shared" si="1"/>
        <v>11518.199999999999</v>
      </c>
      <c r="G34" s="77">
        <f>I34*F6</f>
        <v>883.06200000000001</v>
      </c>
      <c r="H34" s="94">
        <f>J34*F6</f>
        <v>1151.82</v>
      </c>
      <c r="I34" s="77">
        <v>0.23</v>
      </c>
      <c r="J34" s="92">
        <v>0.3</v>
      </c>
    </row>
    <row r="35" spans="1:10" s="42" customFormat="1" ht="12" x14ac:dyDescent="0.2">
      <c r="A35" s="49"/>
      <c r="B35" s="50">
        <v>22</v>
      </c>
      <c r="C35" s="135" t="s">
        <v>50</v>
      </c>
      <c r="D35" s="136"/>
      <c r="E35" s="57">
        <f t="shared" si="0"/>
        <v>1766.124</v>
      </c>
      <c r="F35" s="51">
        <f t="shared" si="1"/>
        <v>11518.199999999999</v>
      </c>
      <c r="G35" s="77">
        <f>I35*F6</f>
        <v>883.06200000000001</v>
      </c>
      <c r="H35" s="94">
        <f>J35*F6</f>
        <v>1151.82</v>
      </c>
      <c r="I35" s="77">
        <v>0.23</v>
      </c>
      <c r="J35" s="92">
        <v>0.3</v>
      </c>
    </row>
    <row r="36" spans="1:10" s="42" customFormat="1" ht="12" x14ac:dyDescent="0.2">
      <c r="A36" s="49"/>
      <c r="B36" s="50">
        <v>23</v>
      </c>
      <c r="C36" s="135" t="s">
        <v>52</v>
      </c>
      <c r="D36" s="136"/>
      <c r="E36" s="57">
        <f t="shared" si="0"/>
        <v>2303.64</v>
      </c>
      <c r="F36" s="51">
        <f t="shared" si="1"/>
        <v>12670.020000000002</v>
      </c>
      <c r="G36" s="77">
        <f>I36*F6</f>
        <v>1151.82</v>
      </c>
      <c r="H36" s="94">
        <f>J36*F6</f>
        <v>1267.0020000000002</v>
      </c>
      <c r="I36" s="77">
        <v>0.3</v>
      </c>
      <c r="J36" s="92">
        <v>0.33</v>
      </c>
    </row>
    <row r="37" spans="1:10" s="42" customFormat="1" ht="12" x14ac:dyDescent="0.2">
      <c r="A37" s="49"/>
      <c r="B37" s="50">
        <v>24</v>
      </c>
      <c r="C37" s="135" t="s">
        <v>54</v>
      </c>
      <c r="D37" s="136"/>
      <c r="E37" s="57">
        <f t="shared" si="0"/>
        <v>2303.64</v>
      </c>
      <c r="F37" s="51">
        <f t="shared" si="1"/>
        <v>12670.020000000002</v>
      </c>
      <c r="G37" s="77">
        <f>I37*F6</f>
        <v>1151.82</v>
      </c>
      <c r="H37" s="94">
        <f>J37*F6</f>
        <v>1267.0020000000002</v>
      </c>
      <c r="I37" s="77">
        <v>0.3</v>
      </c>
      <c r="J37" s="92">
        <v>0.33</v>
      </c>
    </row>
    <row r="38" spans="1:10" s="42" customFormat="1" ht="12" x14ac:dyDescent="0.2">
      <c r="A38" s="49"/>
      <c r="B38" s="50">
        <v>25</v>
      </c>
      <c r="C38" s="135" t="s">
        <v>55</v>
      </c>
      <c r="D38" s="136"/>
      <c r="E38" s="57">
        <f t="shared" si="0"/>
        <v>2994.732</v>
      </c>
      <c r="F38" s="51">
        <f t="shared" si="1"/>
        <v>16509.419999999998</v>
      </c>
      <c r="G38" s="77">
        <f>I38*F6</f>
        <v>1497.366</v>
      </c>
      <c r="H38" s="94">
        <f>J38*F6</f>
        <v>1650.942</v>
      </c>
      <c r="I38" s="77">
        <v>0.39</v>
      </c>
      <c r="J38" s="92">
        <v>0.43</v>
      </c>
    </row>
    <row r="39" spans="1:10" s="42" customFormat="1" ht="12" x14ac:dyDescent="0.2">
      <c r="A39" s="49"/>
      <c r="B39" s="50">
        <v>26</v>
      </c>
      <c r="C39" s="135" t="s">
        <v>56</v>
      </c>
      <c r="D39" s="136"/>
      <c r="E39" s="57">
        <f t="shared" si="0"/>
        <v>16893.36</v>
      </c>
      <c r="F39" s="51">
        <f t="shared" si="1"/>
        <v>92913.48</v>
      </c>
      <c r="G39" s="77">
        <f>I39*F6</f>
        <v>8446.68</v>
      </c>
      <c r="H39" s="94">
        <f>J39*F6</f>
        <v>9291.348</v>
      </c>
      <c r="I39" s="77">
        <v>2.2000000000000002</v>
      </c>
      <c r="J39" s="92">
        <v>2.42</v>
      </c>
    </row>
    <row r="40" spans="1:10" s="42" customFormat="1" ht="12" x14ac:dyDescent="0.2">
      <c r="A40" s="49"/>
      <c r="B40" s="50">
        <v>27</v>
      </c>
      <c r="C40" s="135" t="s">
        <v>57</v>
      </c>
      <c r="D40" s="136"/>
      <c r="E40" s="57">
        <f t="shared" si="0"/>
        <v>3455.46</v>
      </c>
      <c r="F40" s="51">
        <f t="shared" si="1"/>
        <v>19197</v>
      </c>
      <c r="G40" s="77">
        <f>I40*F6</f>
        <v>1727.73</v>
      </c>
      <c r="H40" s="94">
        <f>J40*F6</f>
        <v>1919.7</v>
      </c>
      <c r="I40" s="77">
        <v>0.45</v>
      </c>
      <c r="J40" s="92">
        <v>0.5</v>
      </c>
    </row>
    <row r="41" spans="1:10" s="42" customFormat="1" ht="12" x14ac:dyDescent="0.2">
      <c r="A41" s="49"/>
      <c r="B41" s="50">
        <v>28</v>
      </c>
      <c r="C41" s="135" t="s">
        <v>59</v>
      </c>
      <c r="D41" s="136"/>
      <c r="E41" s="57">
        <f t="shared" si="0"/>
        <v>3071.5200000000004</v>
      </c>
      <c r="F41" s="51">
        <f t="shared" si="1"/>
        <v>16893.36</v>
      </c>
      <c r="G41" s="77">
        <f>I41*F6</f>
        <v>1535.7600000000002</v>
      </c>
      <c r="H41" s="94">
        <f>J41*F6</f>
        <v>1689.336</v>
      </c>
      <c r="I41" s="77">
        <v>0.4</v>
      </c>
      <c r="J41" s="92">
        <v>0.44</v>
      </c>
    </row>
    <row r="42" spans="1:10" s="42" customFormat="1" ht="12" x14ac:dyDescent="0.2">
      <c r="A42" s="49"/>
      <c r="B42" s="50">
        <v>29</v>
      </c>
      <c r="C42" s="135" t="s">
        <v>60</v>
      </c>
      <c r="D42" s="136"/>
      <c r="E42" s="57">
        <f t="shared" si="0"/>
        <v>3762.6120000000001</v>
      </c>
      <c r="F42" s="51">
        <f t="shared" si="1"/>
        <v>20732.760000000002</v>
      </c>
      <c r="G42" s="77">
        <f>I42*F6</f>
        <v>1881.306</v>
      </c>
      <c r="H42" s="94">
        <f>J42*F6</f>
        <v>2073.2760000000003</v>
      </c>
      <c r="I42" s="77">
        <v>0.49</v>
      </c>
      <c r="J42" s="92">
        <v>0.54</v>
      </c>
    </row>
    <row r="43" spans="1:10" s="42" customFormat="1" ht="12" x14ac:dyDescent="0.2">
      <c r="A43" s="49"/>
      <c r="B43" s="50">
        <v>30</v>
      </c>
      <c r="C43" s="135" t="s">
        <v>61</v>
      </c>
      <c r="D43" s="136"/>
      <c r="E43" s="57">
        <f t="shared" si="0"/>
        <v>2687.58</v>
      </c>
      <c r="F43" s="51">
        <f t="shared" si="1"/>
        <v>14973.66</v>
      </c>
      <c r="G43" s="77">
        <f>I43*F6</f>
        <v>1343.79</v>
      </c>
      <c r="H43" s="94">
        <f>J43*F6</f>
        <v>1497.366</v>
      </c>
      <c r="I43" s="77">
        <v>0.35</v>
      </c>
      <c r="J43" s="92">
        <v>0.39</v>
      </c>
    </row>
    <row r="44" spans="1:10" s="42" customFormat="1" ht="12" x14ac:dyDescent="0.2">
      <c r="A44" s="49"/>
      <c r="B44" s="50">
        <v>31</v>
      </c>
      <c r="C44" s="135" t="s">
        <v>62</v>
      </c>
      <c r="D44" s="136"/>
      <c r="E44" s="57">
        <f t="shared" si="0"/>
        <v>2150.0640000000003</v>
      </c>
      <c r="F44" s="51">
        <f t="shared" si="1"/>
        <v>11902.14</v>
      </c>
      <c r="G44" s="77">
        <f>I44*F6</f>
        <v>1075.0320000000002</v>
      </c>
      <c r="H44" s="94">
        <f>J44*F6</f>
        <v>1190.2139999999999</v>
      </c>
      <c r="I44" s="77">
        <v>0.28000000000000003</v>
      </c>
      <c r="J44" s="92">
        <v>0.31</v>
      </c>
    </row>
    <row r="45" spans="1:10" s="42" customFormat="1" ht="12" x14ac:dyDescent="0.2">
      <c r="A45" s="49"/>
      <c r="B45" s="50">
        <v>32</v>
      </c>
      <c r="C45" s="135" t="s">
        <v>63</v>
      </c>
      <c r="D45" s="136"/>
      <c r="E45" s="57">
        <f t="shared" si="0"/>
        <v>5375.16</v>
      </c>
      <c r="F45" s="51">
        <f t="shared" si="1"/>
        <v>29563.38</v>
      </c>
      <c r="G45" s="77">
        <f>I45*F6</f>
        <v>2687.58</v>
      </c>
      <c r="H45" s="94">
        <f>J45*F6</f>
        <v>2956.3380000000002</v>
      </c>
      <c r="I45" s="77">
        <v>0.7</v>
      </c>
      <c r="J45" s="92">
        <v>0.77</v>
      </c>
    </row>
    <row r="46" spans="1:10" s="42" customFormat="1" ht="12" x14ac:dyDescent="0.2">
      <c r="A46" s="49"/>
      <c r="B46" s="50">
        <v>33</v>
      </c>
      <c r="C46" s="135" t="s">
        <v>64</v>
      </c>
      <c r="D46" s="136"/>
      <c r="E46" s="57">
        <f t="shared" si="0"/>
        <v>2610.7920000000004</v>
      </c>
      <c r="F46" s="51">
        <f t="shared" si="1"/>
        <v>14205.779999999999</v>
      </c>
      <c r="G46" s="78">
        <f>I46*F6</f>
        <v>1305.3960000000002</v>
      </c>
      <c r="H46" s="94">
        <f>J46*F6</f>
        <v>1420.578</v>
      </c>
      <c r="I46" s="78">
        <v>0.34</v>
      </c>
      <c r="J46" s="92">
        <v>0.37</v>
      </c>
    </row>
    <row r="47" spans="1:10" s="42" customFormat="1" ht="12" x14ac:dyDescent="0.2">
      <c r="A47" s="49"/>
      <c r="B47" s="50">
        <v>34</v>
      </c>
      <c r="C47" s="135" t="s">
        <v>65</v>
      </c>
      <c r="D47" s="136"/>
      <c r="E47" s="57">
        <f t="shared" si="0"/>
        <v>5759.1</v>
      </c>
      <c r="F47" s="51">
        <f t="shared" si="1"/>
        <v>31867.019999999997</v>
      </c>
      <c r="G47" s="78">
        <f>I47*F6</f>
        <v>2879.55</v>
      </c>
      <c r="H47" s="94">
        <f>J47*F6</f>
        <v>3186.7019999999998</v>
      </c>
      <c r="I47" s="78">
        <v>0.75</v>
      </c>
      <c r="J47" s="92">
        <v>0.83</v>
      </c>
    </row>
    <row r="48" spans="1:10" s="42" customFormat="1" ht="12" x14ac:dyDescent="0.2">
      <c r="A48" s="49"/>
      <c r="B48" s="50">
        <v>35</v>
      </c>
      <c r="C48" s="140" t="s">
        <v>99</v>
      </c>
      <c r="D48" s="141"/>
      <c r="E48" s="57">
        <f t="shared" si="0"/>
        <v>8293.1040000000012</v>
      </c>
      <c r="F48" s="51">
        <f t="shared" si="1"/>
        <v>46072.799999999996</v>
      </c>
      <c r="G48" s="77">
        <f>I48*F6</f>
        <v>4146.5520000000006</v>
      </c>
      <c r="H48" s="94">
        <f>J48*F6</f>
        <v>4607.28</v>
      </c>
      <c r="I48" s="77">
        <v>1.08</v>
      </c>
      <c r="J48" s="92">
        <v>1.2</v>
      </c>
    </row>
    <row r="49" spans="1:10" s="42" customFormat="1" ht="12" x14ac:dyDescent="0.2">
      <c r="A49" s="49"/>
      <c r="B49" s="50">
        <v>36</v>
      </c>
      <c r="C49" s="135" t="s">
        <v>69</v>
      </c>
      <c r="D49" s="136"/>
      <c r="E49" s="57">
        <f t="shared" si="0"/>
        <v>3071.5200000000004</v>
      </c>
      <c r="F49" s="51">
        <f t="shared" si="1"/>
        <v>16893.36</v>
      </c>
      <c r="G49" s="77">
        <f>I49*F6</f>
        <v>1535.7600000000002</v>
      </c>
      <c r="H49" s="94">
        <f>J49*F6</f>
        <v>1689.336</v>
      </c>
      <c r="I49" s="77">
        <v>0.4</v>
      </c>
      <c r="J49" s="92">
        <v>0.44</v>
      </c>
    </row>
    <row r="50" spans="1:10" s="42" customFormat="1" ht="12" x14ac:dyDescent="0.2">
      <c r="A50" s="49"/>
      <c r="B50" s="50">
        <v>37</v>
      </c>
      <c r="C50" s="135" t="s">
        <v>71</v>
      </c>
      <c r="D50" s="136"/>
      <c r="E50" s="57">
        <f t="shared" si="0"/>
        <v>2687.58</v>
      </c>
      <c r="F50" s="51">
        <f t="shared" si="1"/>
        <v>14973.66</v>
      </c>
      <c r="G50" s="77">
        <f>I50*F6</f>
        <v>1343.79</v>
      </c>
      <c r="H50" s="94">
        <f>J50*F6</f>
        <v>1497.366</v>
      </c>
      <c r="I50" s="77">
        <v>0.35</v>
      </c>
      <c r="J50" s="92">
        <v>0.39</v>
      </c>
    </row>
    <row r="51" spans="1:10" s="42" customFormat="1" ht="12" x14ac:dyDescent="0.2">
      <c r="A51" s="49"/>
      <c r="B51" s="50">
        <v>38</v>
      </c>
      <c r="C51" s="135" t="s">
        <v>73</v>
      </c>
      <c r="D51" s="136"/>
      <c r="E51" s="57">
        <f t="shared" si="0"/>
        <v>1151.82</v>
      </c>
      <c r="F51" s="51">
        <f t="shared" si="1"/>
        <v>7678.8000000000011</v>
      </c>
      <c r="G51" s="77">
        <f>I51*F6</f>
        <v>575.91</v>
      </c>
      <c r="H51" s="94">
        <f>J51*F6</f>
        <v>767.88000000000011</v>
      </c>
      <c r="I51" s="77">
        <v>0.15</v>
      </c>
      <c r="J51" s="92">
        <v>0.2</v>
      </c>
    </row>
    <row r="52" spans="1:10" s="42" customFormat="1" ht="12" x14ac:dyDescent="0.2">
      <c r="A52" s="49"/>
      <c r="B52" s="50">
        <v>39</v>
      </c>
      <c r="C52" s="135" t="s">
        <v>74</v>
      </c>
      <c r="D52" s="136"/>
      <c r="E52" s="57">
        <f t="shared" si="0"/>
        <v>20348.82</v>
      </c>
      <c r="F52" s="51">
        <f t="shared" si="1"/>
        <v>112110.48000000001</v>
      </c>
      <c r="G52" s="77">
        <f>I52*F6</f>
        <v>10174.41</v>
      </c>
      <c r="H52" s="94">
        <f>J52*F6</f>
        <v>11211.048000000001</v>
      </c>
      <c r="I52" s="77">
        <v>2.65</v>
      </c>
      <c r="J52" s="92">
        <v>2.92</v>
      </c>
    </row>
    <row r="53" spans="1:10" s="42" customFormat="1" ht="12" x14ac:dyDescent="0.2">
      <c r="A53" s="49"/>
      <c r="B53" s="50">
        <v>40</v>
      </c>
      <c r="C53" s="135" t="s">
        <v>75</v>
      </c>
      <c r="D53" s="136"/>
      <c r="E53" s="57">
        <f t="shared" si="0"/>
        <v>6143.0400000000009</v>
      </c>
      <c r="F53" s="51">
        <f t="shared" si="1"/>
        <v>33786.720000000001</v>
      </c>
      <c r="G53" s="77">
        <f>I53*F6</f>
        <v>3071.5200000000004</v>
      </c>
      <c r="H53" s="94">
        <f>J53*F6</f>
        <v>3378.672</v>
      </c>
      <c r="I53" s="77">
        <v>0.8</v>
      </c>
      <c r="J53" s="92">
        <v>0.88</v>
      </c>
    </row>
    <row r="54" spans="1:10" s="42" customFormat="1" ht="12" x14ac:dyDescent="0.2">
      <c r="A54" s="49"/>
      <c r="B54" s="50">
        <v>41</v>
      </c>
      <c r="C54" s="135" t="s">
        <v>76</v>
      </c>
      <c r="D54" s="136"/>
      <c r="E54" s="57">
        <f t="shared" si="0"/>
        <v>24572.160000000003</v>
      </c>
      <c r="F54" s="51">
        <f t="shared" si="1"/>
        <v>38394</v>
      </c>
      <c r="G54" s="77">
        <f>I54*F6</f>
        <v>12286.080000000002</v>
      </c>
      <c r="H54" s="95">
        <f>F6</f>
        <v>3839.4</v>
      </c>
      <c r="I54" s="77">
        <v>3.2</v>
      </c>
      <c r="J54" s="92">
        <v>3.52</v>
      </c>
    </row>
    <row r="55" spans="1:10" s="42" customFormat="1" ht="12.75" thickBot="1" x14ac:dyDescent="0.25">
      <c r="A55" s="46"/>
      <c r="B55" s="55"/>
      <c r="C55" s="144" t="s">
        <v>91</v>
      </c>
      <c r="D55" s="144"/>
      <c r="E55" s="58">
        <f>SUM(E14:E54)</f>
        <v>254014.704</v>
      </c>
      <c r="F55" s="58">
        <f>SUM(F14:F54)</f>
        <v>1329584.22</v>
      </c>
      <c r="G55" s="88">
        <f>SUM(G14:G54)</f>
        <v>127007.352</v>
      </c>
      <c r="H55" s="82"/>
      <c r="I55" s="93">
        <f>SUM(I14:I54)</f>
        <v>33.08</v>
      </c>
      <c r="J55" s="89">
        <f>SUM(J14:J54)</f>
        <v>36.590000000000003</v>
      </c>
    </row>
    <row r="56" spans="1:10" s="42" customFormat="1" ht="12.75" thickBot="1" x14ac:dyDescent="0.25">
      <c r="A56" s="46"/>
      <c r="B56" s="56"/>
      <c r="C56" s="142" t="s">
        <v>96</v>
      </c>
      <c r="D56" s="143"/>
      <c r="E56" s="65">
        <f>E11-E55</f>
        <v>120902.70599999998</v>
      </c>
      <c r="F56" s="65">
        <f>F11-F55</f>
        <v>-113262.30000000005</v>
      </c>
      <c r="G56" s="79"/>
      <c r="H56" s="90"/>
      <c r="I56" s="90"/>
      <c r="J56" s="91"/>
    </row>
    <row r="57" spans="1:10" ht="15.75" thickBot="1" x14ac:dyDescent="0.3">
      <c r="B57" s="96"/>
      <c r="C57" s="153" t="s">
        <v>110</v>
      </c>
      <c r="D57" s="153"/>
      <c r="E57" s="97"/>
      <c r="F57" s="98"/>
      <c r="G57" s="98"/>
      <c r="H57" s="99"/>
      <c r="I57" s="99"/>
      <c r="J57" s="100"/>
    </row>
    <row r="58" spans="1:10" ht="36" customHeight="1" thickBot="1" x14ac:dyDescent="0.3">
      <c r="B58" s="101"/>
      <c r="C58" s="154" t="s">
        <v>111</v>
      </c>
      <c r="D58" s="155"/>
      <c r="E58" s="156">
        <f>E56+F56</f>
        <v>7640.4059999999299</v>
      </c>
      <c r="F58" s="157"/>
      <c r="G58" s="156"/>
      <c r="H58" s="158"/>
      <c r="I58" s="102"/>
      <c r="J58" s="103"/>
    </row>
  </sheetData>
  <mergeCells count="61">
    <mergeCell ref="C57:D57"/>
    <mergeCell ref="C58:D58"/>
    <mergeCell ref="E58:F58"/>
    <mergeCell ref="G58:H58"/>
    <mergeCell ref="B9:D9"/>
    <mergeCell ref="C23:D23"/>
    <mergeCell ref="B11:D11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I9:J9"/>
    <mergeCell ref="G9:H9"/>
    <mergeCell ref="E9:F9"/>
    <mergeCell ref="E10:F10"/>
    <mergeCell ref="G10:H10"/>
    <mergeCell ref="I10:J10"/>
    <mergeCell ref="B3:G3"/>
    <mergeCell ref="B4:G4"/>
    <mergeCell ref="B5:G5"/>
    <mergeCell ref="B6:E6"/>
    <mergeCell ref="B7:G7"/>
    <mergeCell ref="C22:D22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47:D47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54:D54"/>
    <mergeCell ref="C55:D55"/>
    <mergeCell ref="C56:D56"/>
    <mergeCell ref="C48:D48"/>
    <mergeCell ref="C49:D49"/>
    <mergeCell ref="C50:D50"/>
    <mergeCell ref="C51:D51"/>
    <mergeCell ref="C52:D52"/>
    <mergeCell ref="C53:D53"/>
  </mergeCells>
  <pageMargins left="0.23622047244094491" right="0.23622047244094491" top="0.74803149606299213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с 01 марта  по 31 декабря 2020</vt:lpstr>
      <vt:lpstr>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2022-02-21T06:15:52Z</dcterms:modified>
</cp:coreProperties>
</file>