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" sheetId="4" r:id="rId1"/>
  </sheets>
  <calcPr calcId="144525" refMode="R1C1"/>
</workbook>
</file>

<file path=xl/calcChain.xml><?xml version="1.0" encoding="utf-8"?>
<calcChain xmlns="http://schemas.openxmlformats.org/spreadsheetml/2006/main">
  <c r="I33" i="4" l="1"/>
  <c r="H33" i="4"/>
  <c r="G33" i="4"/>
  <c r="G19" i="4" l="1"/>
  <c r="E19" i="4" s="1"/>
  <c r="H19" i="4"/>
  <c r="F19" i="4" s="1"/>
  <c r="J33" i="4" l="1"/>
  <c r="H32" i="4"/>
  <c r="F32" i="4" s="1"/>
  <c r="E32" i="4"/>
  <c r="H31" i="4"/>
  <c r="F31" i="4" s="1"/>
  <c r="G31" i="4"/>
  <c r="E31" i="4" s="1"/>
  <c r="H30" i="4"/>
  <c r="F30" i="4" s="1"/>
  <c r="G30" i="4"/>
  <c r="E30" i="4"/>
  <c r="H29" i="4"/>
  <c r="F29" i="4" s="1"/>
  <c r="G29" i="4"/>
  <c r="E29" i="4"/>
  <c r="H28" i="4"/>
  <c r="G28" i="4"/>
  <c r="E28" i="4" s="1"/>
  <c r="F28" i="4"/>
  <c r="H27" i="4"/>
  <c r="F27" i="4" s="1"/>
  <c r="G27" i="4"/>
  <c r="E27" i="4" s="1"/>
  <c r="H26" i="4"/>
  <c r="G26" i="4"/>
  <c r="E26" i="4" s="1"/>
  <c r="F26" i="4"/>
  <c r="H25" i="4"/>
  <c r="F25" i="4" s="1"/>
  <c r="G25" i="4"/>
  <c r="E25" i="4"/>
  <c r="H24" i="4"/>
  <c r="F24" i="4" s="1"/>
  <c r="G24" i="4"/>
  <c r="E24" i="4" s="1"/>
  <c r="H23" i="4"/>
  <c r="F23" i="4" s="1"/>
  <c r="G23" i="4"/>
  <c r="E23" i="4" s="1"/>
  <c r="H22" i="4"/>
  <c r="F22" i="4" s="1"/>
  <c r="G22" i="4"/>
  <c r="E22" i="4" s="1"/>
  <c r="H21" i="4"/>
  <c r="F21" i="4" s="1"/>
  <c r="G21" i="4"/>
  <c r="E21" i="4" s="1"/>
  <c r="H20" i="4"/>
  <c r="F20" i="4" s="1"/>
  <c r="G20" i="4"/>
  <c r="E20" i="4" s="1"/>
  <c r="H18" i="4"/>
  <c r="F18" i="4" s="1"/>
  <c r="G18" i="4"/>
  <c r="E18" i="4" s="1"/>
  <c r="H17" i="4"/>
  <c r="F17" i="4" s="1"/>
  <c r="G17" i="4"/>
  <c r="E17" i="4" s="1"/>
  <c r="H16" i="4"/>
  <c r="F16" i="4" s="1"/>
  <c r="G16" i="4"/>
  <c r="E16" i="4" s="1"/>
  <c r="H15" i="4"/>
  <c r="F15" i="4" s="1"/>
  <c r="G15" i="4"/>
  <c r="E15" i="4" s="1"/>
  <c r="H14" i="4"/>
  <c r="G14" i="4"/>
  <c r="E14" i="4" s="1"/>
  <c r="F14" i="4"/>
  <c r="H11" i="4"/>
  <c r="F11" i="4" s="1"/>
  <c r="G11" i="4"/>
  <c r="E33" i="4" l="1"/>
  <c r="E34" i="4" s="1"/>
  <c r="F33" i="4"/>
  <c r="F34" i="4" s="1"/>
  <c r="E35" i="4" l="1"/>
</calcChain>
</file>

<file path=xl/sharedStrings.xml><?xml version="1.0" encoding="utf-8"?>
<sst xmlns="http://schemas.openxmlformats.org/spreadsheetml/2006/main" count="42" uniqueCount="42">
  <si>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</si>
  <si>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</si>
  <si>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д.17</t>
    </r>
  </si>
  <si>
    <t xml:space="preserve"> общей площадью (м.кв.)</t>
  </si>
  <si>
    <t>Наименование статей доходов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</si>
  <si>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</si>
  <si>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</si>
  <si>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</si>
  <si>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</si>
  <si>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</si>
  <si>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</si>
  <si>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ЕДДС "051"</t>
  </si>
  <si>
    <t xml:space="preserve">Дератизация и Дизенсекция </t>
  </si>
  <si>
    <t>Материалы, преобретенные для обслуживания МКД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</si>
  <si>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</si>
  <si>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</si>
  <si>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</si>
  <si>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</si>
  <si>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</si>
  <si>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</si>
  <si>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</si>
  <si>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</si>
  <si>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</si>
  <si>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</si>
  <si>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</si>
  <si>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</si>
  <si>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</si>
  <si>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</si>
  <si>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</si>
  <si>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Сумма  (руб / отчетный период)</t>
  </si>
  <si>
    <t>Сумма  (руб/месяц)</t>
  </si>
  <si>
    <t>Тариф   (руб/ с 1 м2)</t>
  </si>
  <si>
    <t xml:space="preserve">Результат по начислению:                  ("+" экономия, "-" перерасход) за период 2018 г. </t>
  </si>
  <si>
    <t>за период c 1 января  2019 г. по 31 декабря 2019 г.</t>
  </si>
  <si>
    <t>Сумма                                        (руб / отчетный период                             с 1 января                                    по 31 июля 2019 г.)</t>
  </si>
  <si>
    <t>Сумма                                        (руб / отчетный период                                    с 1 августа                                       по 31 декобря 2019 г.)</t>
  </si>
  <si>
    <t>Сумма          (руб/месяц                                 с 1 января                              по 31 июля 2019 г.)</t>
  </si>
  <si>
    <t>Сумма          (руб/месяц                         с 1 августа                                             по 31 декабря 2019 г.)</t>
  </si>
  <si>
    <t>Тариф                    (руб/ с 1 м2                          с 1 января                              по 31 июля 2019 г.)</t>
  </si>
  <si>
    <t>Тариф                    (руб/ с 1 м2                          с 1 августа                                           по 31 декабря 2019 г.)</t>
  </si>
  <si>
    <t>Ремонт межпанельных швов</t>
  </si>
  <si>
    <t>Механизированная уборка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</si>
</sst>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4" xfId="0" applyNumberFormat="1" applyFont="1" applyBorder="1" applyAlignment="1"/>
    <xf numFmtId="4" fontId="5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" fontId="8" fillId="0" borderId="4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4" fontId="8" fillId="0" borderId="10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/>
    <xf numFmtId="4" fontId="5" fillId="0" borderId="12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0" fillId="0" borderId="23" xfId="0" applyBorder="1" applyAlignment="1">
      <alignment horizontal="left"/>
    </xf>
    <xf numFmtId="0" fontId="6" fillId="0" borderId="24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/>
    </xf>
    <xf numFmtId="4" fontId="8" fillId="0" borderId="29" xfId="0" applyNumberFormat="1" applyFont="1" applyBorder="1" applyAlignment="1"/>
    <xf numFmtId="4" fontId="8" fillId="2" borderId="29" xfId="0" applyNumberFormat="1" applyFont="1" applyFill="1" applyBorder="1" applyAlignment="1"/>
    <xf numFmtId="0" fontId="5" fillId="2" borderId="30" xfId="0" applyNumberFormat="1" applyFont="1" applyFill="1" applyBorder="1" applyAlignment="1">
      <alignment horizontal="right"/>
    </xf>
    <xf numFmtId="4" fontId="5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wrapText="1"/>
    </xf>
    <xf numFmtId="0" fontId="8" fillId="0" borderId="4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4" fontId="9" fillId="0" borderId="13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9" workbookViewId="0">
      <selection activeCell="N25" sqref="N25"/>
    </sheetView>
  </sheetViews>
  <sheetFormatPr defaultColWidth="8.85546875" defaultRowHeight="15" x14ac:dyDescent="0.25"/>
  <cols>
    <col min="1" max="1" width="2.5703125" style="1" customWidth="1"/>
    <col min="2" max="2" width="4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47" t="s">
        <v>0</v>
      </c>
      <c r="C3" s="47"/>
      <c r="D3" s="47"/>
      <c r="E3" s="47"/>
      <c r="F3" s="47"/>
      <c r="G3" s="47"/>
      <c r="H3" s="47"/>
      <c r="I3" s="47"/>
      <c r="J3" s="47"/>
    </row>
    <row r="4" spans="1:10" ht="20.45" customHeight="1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1:10" ht="15.75" customHeight="1" x14ac:dyDescent="0.25">
      <c r="B5" s="49" t="s">
        <v>2</v>
      </c>
      <c r="C5" s="49"/>
      <c r="D5" s="49"/>
      <c r="E5" s="49"/>
      <c r="F5" s="49"/>
      <c r="G5" s="49"/>
      <c r="H5" s="49"/>
      <c r="I5" s="49"/>
      <c r="J5" s="49"/>
    </row>
    <row r="6" spans="1:10" ht="15.75" customHeight="1" x14ac:dyDescent="0.25">
      <c r="B6" s="50" t="s">
        <v>3</v>
      </c>
      <c r="C6" s="50"/>
      <c r="D6" s="50"/>
      <c r="E6" s="50"/>
      <c r="F6" s="50"/>
      <c r="G6" s="29"/>
      <c r="H6" s="7">
        <v>1215.9000000000001</v>
      </c>
      <c r="I6" s="7"/>
      <c r="J6" s="2"/>
    </row>
    <row r="7" spans="1:10" ht="19.5" customHeight="1" x14ac:dyDescent="0.25">
      <c r="B7" s="51" t="s">
        <v>33</v>
      </c>
      <c r="C7" s="51"/>
      <c r="D7" s="51"/>
      <c r="E7" s="51"/>
      <c r="F7" s="51"/>
      <c r="G7" s="51"/>
      <c r="H7" s="51"/>
      <c r="I7" s="51"/>
      <c r="J7" s="51"/>
    </row>
    <row r="8" spans="1:10" s="3" customFormat="1" ht="12" customHeight="1" thickBot="1" x14ac:dyDescent="0.25"/>
    <row r="9" spans="1:10" ht="33" customHeight="1" x14ac:dyDescent="0.25">
      <c r="A9" s="4"/>
      <c r="B9" s="42" t="s">
        <v>4</v>
      </c>
      <c r="C9" s="43"/>
      <c r="D9" s="43"/>
      <c r="E9" s="44" t="s">
        <v>29</v>
      </c>
      <c r="F9" s="45"/>
      <c r="G9" s="44" t="s">
        <v>30</v>
      </c>
      <c r="H9" s="45"/>
      <c r="I9" s="44" t="s">
        <v>31</v>
      </c>
      <c r="J9" s="46"/>
    </row>
    <row r="10" spans="1:10" ht="15" customHeight="1" x14ac:dyDescent="0.25">
      <c r="A10" s="4"/>
      <c r="B10" s="30"/>
      <c r="C10" s="23"/>
      <c r="D10" s="23"/>
      <c r="E10" s="52" t="s">
        <v>5</v>
      </c>
      <c r="F10" s="53"/>
      <c r="G10" s="23"/>
      <c r="H10" s="23"/>
      <c r="I10" s="23"/>
      <c r="J10" s="31"/>
    </row>
    <row r="11" spans="1:10" ht="21" customHeight="1" x14ac:dyDescent="0.25">
      <c r="A11" s="5"/>
      <c r="B11" s="54" t="s">
        <v>6</v>
      </c>
      <c r="C11" s="55"/>
      <c r="D11" s="55"/>
      <c r="E11" s="24">
        <v>190908.45900000003</v>
      </c>
      <c r="F11" s="25">
        <f>H11*5</f>
        <v>165362.40000000002</v>
      </c>
      <c r="G11" s="25">
        <f>I11*H6</f>
        <v>33072.480000000003</v>
      </c>
      <c r="H11" s="25">
        <f>J11*H6</f>
        <v>33072.480000000003</v>
      </c>
      <c r="I11" s="26">
        <v>27.2</v>
      </c>
      <c r="J11" s="32">
        <v>27.2</v>
      </c>
    </row>
    <row r="12" spans="1:10" ht="15.75" customHeight="1" x14ac:dyDescent="0.25">
      <c r="B12" s="33"/>
      <c r="C12" s="23"/>
      <c r="D12" s="23"/>
      <c r="E12" s="52" t="s">
        <v>7</v>
      </c>
      <c r="F12" s="53"/>
      <c r="G12" s="23"/>
      <c r="H12" s="23"/>
      <c r="I12" s="23"/>
      <c r="J12" s="31"/>
    </row>
    <row r="13" spans="1:10" ht="84.75" customHeight="1" x14ac:dyDescent="0.25">
      <c r="A13" s="40"/>
      <c r="B13" s="41" t="s">
        <v>8</v>
      </c>
      <c r="C13" s="56" t="s">
        <v>9</v>
      </c>
      <c r="D13" s="56"/>
      <c r="E13" s="22" t="s">
        <v>34</v>
      </c>
      <c r="F13" s="22" t="s">
        <v>35</v>
      </c>
      <c r="G13" s="22" t="s">
        <v>36</v>
      </c>
      <c r="H13" s="22" t="s">
        <v>37</v>
      </c>
      <c r="I13" s="8" t="s">
        <v>38</v>
      </c>
      <c r="J13" s="34" t="s">
        <v>39</v>
      </c>
    </row>
    <row r="14" spans="1:10" s="3" customFormat="1" ht="13.5" customHeight="1" x14ac:dyDescent="0.2">
      <c r="A14" s="6"/>
      <c r="B14" s="35">
        <v>1</v>
      </c>
      <c r="C14" s="57" t="s">
        <v>10</v>
      </c>
      <c r="D14" s="57"/>
      <c r="E14" s="15">
        <f t="shared" ref="E14:E19" si="0">G14*7</f>
        <v>14469.210000000001</v>
      </c>
      <c r="F14" s="9">
        <f t="shared" ref="F14:F32" si="1">H14*5</f>
        <v>11551.05</v>
      </c>
      <c r="G14" s="9">
        <f>I14*H6</f>
        <v>2067.0300000000002</v>
      </c>
      <c r="H14" s="9">
        <f>J14*H6</f>
        <v>2310.21</v>
      </c>
      <c r="I14" s="16">
        <v>1.7</v>
      </c>
      <c r="J14" s="36">
        <v>1.9</v>
      </c>
    </row>
    <row r="15" spans="1:10" s="3" customFormat="1" ht="14.25" customHeight="1" x14ac:dyDescent="0.2">
      <c r="A15" s="6"/>
      <c r="B15" s="35">
        <v>2</v>
      </c>
      <c r="C15" s="58" t="s">
        <v>11</v>
      </c>
      <c r="D15" s="59"/>
      <c r="E15" s="17">
        <f t="shared" si="0"/>
        <v>1191.5820000000001</v>
      </c>
      <c r="F15" s="9">
        <f t="shared" si="1"/>
        <v>911.92500000000007</v>
      </c>
      <c r="G15" s="9">
        <f>I15*H6</f>
        <v>170.22600000000003</v>
      </c>
      <c r="H15" s="9">
        <f>J15*H6</f>
        <v>182.38500000000002</v>
      </c>
      <c r="I15" s="16">
        <v>0.14000000000000001</v>
      </c>
      <c r="J15" s="36">
        <v>0.15</v>
      </c>
    </row>
    <row r="16" spans="1:10" s="3" customFormat="1" ht="15.75" customHeight="1" x14ac:dyDescent="0.2">
      <c r="A16" s="6"/>
      <c r="B16" s="35">
        <v>3</v>
      </c>
      <c r="C16" s="57" t="s">
        <v>12</v>
      </c>
      <c r="D16" s="57"/>
      <c r="E16" s="15">
        <f t="shared" si="0"/>
        <v>2212.9380000000001</v>
      </c>
      <c r="F16" s="9">
        <f t="shared" si="1"/>
        <v>3039.75</v>
      </c>
      <c r="G16" s="9">
        <f>I16*H6</f>
        <v>316.13400000000001</v>
      </c>
      <c r="H16" s="9">
        <f>J16*H6</f>
        <v>607.95000000000005</v>
      </c>
      <c r="I16" s="16">
        <v>0.26</v>
      </c>
      <c r="J16" s="36">
        <v>0.5</v>
      </c>
    </row>
    <row r="17" spans="1:10" s="3" customFormat="1" ht="22.5" customHeight="1" x14ac:dyDescent="0.2">
      <c r="A17" s="6"/>
      <c r="B17" s="35">
        <v>4</v>
      </c>
      <c r="C17" s="57" t="s">
        <v>13</v>
      </c>
      <c r="D17" s="57"/>
      <c r="E17" s="15">
        <f t="shared" si="0"/>
        <v>16171.470000000001</v>
      </c>
      <c r="F17" s="9">
        <f t="shared" si="1"/>
        <v>14590.800000000001</v>
      </c>
      <c r="G17" s="9">
        <f>I17*H6</f>
        <v>2310.21</v>
      </c>
      <c r="H17" s="9">
        <f>J17*H6</f>
        <v>2918.1600000000003</v>
      </c>
      <c r="I17" s="18">
        <v>1.9</v>
      </c>
      <c r="J17" s="37">
        <v>2.4</v>
      </c>
    </row>
    <row r="18" spans="1:10" s="3" customFormat="1" ht="18" customHeight="1" x14ac:dyDescent="0.2">
      <c r="A18" s="6"/>
      <c r="B18" s="35">
        <v>5</v>
      </c>
      <c r="C18" s="57" t="s">
        <v>41</v>
      </c>
      <c r="D18" s="57"/>
      <c r="E18" s="15">
        <f t="shared" si="0"/>
        <v>13618.080000000002</v>
      </c>
      <c r="F18" s="9">
        <f t="shared" si="1"/>
        <v>12159</v>
      </c>
      <c r="G18" s="9">
        <f>I18*H6</f>
        <v>1945.4400000000003</v>
      </c>
      <c r="H18" s="9">
        <f>J18*H6</f>
        <v>2431.8000000000002</v>
      </c>
      <c r="I18" s="16">
        <v>1.6</v>
      </c>
      <c r="J18" s="36">
        <v>2</v>
      </c>
    </row>
    <row r="19" spans="1:10" s="3" customFormat="1" ht="15" customHeight="1" x14ac:dyDescent="0.2">
      <c r="A19" s="6"/>
      <c r="B19" s="35">
        <v>6</v>
      </c>
      <c r="C19" s="58" t="s">
        <v>40</v>
      </c>
      <c r="D19" s="59"/>
      <c r="E19" s="15">
        <f t="shared" si="0"/>
        <v>11064.69</v>
      </c>
      <c r="F19" s="9">
        <f t="shared" ref="F19" si="2">H19*5</f>
        <v>12766.95</v>
      </c>
      <c r="G19" s="9">
        <f>I19*H6</f>
        <v>1580.67</v>
      </c>
      <c r="H19" s="9">
        <f>J19*H6</f>
        <v>2553.3900000000003</v>
      </c>
      <c r="I19" s="16">
        <v>1.3</v>
      </c>
      <c r="J19" s="36">
        <v>2.1</v>
      </c>
    </row>
    <row r="20" spans="1:10" s="3" customFormat="1" ht="17.25" customHeight="1" x14ac:dyDescent="0.2">
      <c r="A20" s="6"/>
      <c r="B20" s="35">
        <v>7</v>
      </c>
      <c r="C20" s="57" t="s">
        <v>14</v>
      </c>
      <c r="D20" s="57"/>
      <c r="E20" s="15">
        <f t="shared" ref="E20:E32" si="3">G20*7</f>
        <v>1276.6950000000002</v>
      </c>
      <c r="F20" s="9">
        <f t="shared" si="1"/>
        <v>911.92500000000007</v>
      </c>
      <c r="G20" s="9">
        <f>I20*H6</f>
        <v>182.38500000000002</v>
      </c>
      <c r="H20" s="9">
        <f>J20*H6</f>
        <v>182.38500000000002</v>
      </c>
      <c r="I20" s="18">
        <v>0.15</v>
      </c>
      <c r="J20" s="37">
        <v>0.15</v>
      </c>
    </row>
    <row r="21" spans="1:10" s="3" customFormat="1" ht="15.75" customHeight="1" x14ac:dyDescent="0.2">
      <c r="A21" s="6"/>
      <c r="B21" s="35">
        <v>8</v>
      </c>
      <c r="C21" s="57" t="s">
        <v>15</v>
      </c>
      <c r="D21" s="57"/>
      <c r="E21" s="15">
        <f t="shared" si="3"/>
        <v>5106.7800000000007</v>
      </c>
      <c r="F21" s="9">
        <f t="shared" si="1"/>
        <v>3647.7000000000003</v>
      </c>
      <c r="G21" s="9">
        <f>I21*H6</f>
        <v>729.54000000000008</v>
      </c>
      <c r="H21" s="9">
        <f>J21*H6</f>
        <v>729.54000000000008</v>
      </c>
      <c r="I21" s="16">
        <v>0.6</v>
      </c>
      <c r="J21" s="36">
        <v>0.6</v>
      </c>
    </row>
    <row r="22" spans="1:10" s="3" customFormat="1" ht="32.25" customHeight="1" x14ac:dyDescent="0.2">
      <c r="A22" s="6"/>
      <c r="B22" s="35">
        <v>9</v>
      </c>
      <c r="C22" s="57" t="s">
        <v>16</v>
      </c>
      <c r="D22" s="57"/>
      <c r="E22" s="15">
        <f t="shared" si="3"/>
        <v>9362.4300000000021</v>
      </c>
      <c r="F22" s="9">
        <f t="shared" si="1"/>
        <v>9423.2250000000004</v>
      </c>
      <c r="G22" s="9">
        <f>I22*H6</f>
        <v>1337.4900000000002</v>
      </c>
      <c r="H22" s="9">
        <f>J22*H6</f>
        <v>1884.6450000000002</v>
      </c>
      <c r="I22" s="16">
        <v>1.1000000000000001</v>
      </c>
      <c r="J22" s="36">
        <v>1.55</v>
      </c>
    </row>
    <row r="23" spans="1:10" s="3" customFormat="1" ht="32.25" customHeight="1" x14ac:dyDescent="0.2">
      <c r="A23" s="6"/>
      <c r="B23" s="35">
        <v>10</v>
      </c>
      <c r="C23" s="57" t="s">
        <v>17</v>
      </c>
      <c r="D23" s="57"/>
      <c r="E23" s="15">
        <f t="shared" si="3"/>
        <v>11064.69</v>
      </c>
      <c r="F23" s="9">
        <f t="shared" si="1"/>
        <v>11247.075000000003</v>
      </c>
      <c r="G23" s="9">
        <f>I23*H6</f>
        <v>1580.67</v>
      </c>
      <c r="H23" s="9">
        <f>J23*H6</f>
        <v>2249.4150000000004</v>
      </c>
      <c r="I23" s="16">
        <v>1.3</v>
      </c>
      <c r="J23" s="36">
        <v>1.85</v>
      </c>
    </row>
    <row r="24" spans="1:10" s="3" customFormat="1" ht="21.75" customHeight="1" x14ac:dyDescent="0.2">
      <c r="A24" s="6"/>
      <c r="B24" s="35">
        <v>11</v>
      </c>
      <c r="C24" s="57" t="s">
        <v>18</v>
      </c>
      <c r="D24" s="57"/>
      <c r="E24" s="15">
        <f t="shared" si="3"/>
        <v>12766.95</v>
      </c>
      <c r="F24" s="9">
        <f t="shared" si="1"/>
        <v>13070.924999999999</v>
      </c>
      <c r="G24" s="9">
        <f>I24*H6</f>
        <v>1823.8500000000001</v>
      </c>
      <c r="H24" s="9">
        <f>J24*H6</f>
        <v>2614.1849999999999</v>
      </c>
      <c r="I24" s="16">
        <v>1.5</v>
      </c>
      <c r="J24" s="36">
        <v>2.15</v>
      </c>
    </row>
    <row r="25" spans="1:10" s="3" customFormat="1" ht="32.25" customHeight="1" x14ac:dyDescent="0.2">
      <c r="A25" s="6"/>
      <c r="B25" s="35">
        <v>12</v>
      </c>
      <c r="C25" s="57" t="s">
        <v>19</v>
      </c>
      <c r="D25" s="57"/>
      <c r="E25" s="15">
        <f t="shared" si="3"/>
        <v>7660.170000000001</v>
      </c>
      <c r="F25" s="9">
        <f t="shared" si="1"/>
        <v>7599.375</v>
      </c>
      <c r="G25" s="9">
        <f>I25*H6</f>
        <v>1094.3100000000002</v>
      </c>
      <c r="H25" s="9">
        <f>J25*H6</f>
        <v>1519.875</v>
      </c>
      <c r="I25" s="16">
        <v>0.9</v>
      </c>
      <c r="J25" s="36">
        <v>1.25</v>
      </c>
    </row>
    <row r="26" spans="1:10" s="3" customFormat="1" ht="22.5" customHeight="1" x14ac:dyDescent="0.2">
      <c r="A26" s="6"/>
      <c r="B26" s="35">
        <v>13</v>
      </c>
      <c r="C26" s="57" t="s">
        <v>20</v>
      </c>
      <c r="D26" s="57"/>
      <c r="E26" s="15">
        <f t="shared" si="3"/>
        <v>1702.2600000000002</v>
      </c>
      <c r="F26" s="9">
        <f t="shared" si="1"/>
        <v>1215.9000000000001</v>
      </c>
      <c r="G26" s="9">
        <f>I26*H6</f>
        <v>243.18000000000004</v>
      </c>
      <c r="H26" s="9">
        <f>J26*H6</f>
        <v>243.18000000000004</v>
      </c>
      <c r="I26" s="18">
        <v>0.2</v>
      </c>
      <c r="J26" s="37">
        <v>0.2</v>
      </c>
    </row>
    <row r="27" spans="1:10" s="3" customFormat="1" ht="21.75" customHeight="1" x14ac:dyDescent="0.2">
      <c r="A27" s="6"/>
      <c r="B27" s="35">
        <v>14</v>
      </c>
      <c r="C27" s="57" t="s">
        <v>21</v>
      </c>
      <c r="D27" s="57"/>
      <c r="E27" s="15">
        <f t="shared" si="3"/>
        <v>8255.9609999999993</v>
      </c>
      <c r="F27" s="9">
        <f t="shared" si="1"/>
        <v>10639.125000000002</v>
      </c>
      <c r="G27" s="9">
        <f>I27*H6</f>
        <v>1179.423</v>
      </c>
      <c r="H27" s="9">
        <f>J27*H6</f>
        <v>2127.8250000000003</v>
      </c>
      <c r="I27" s="16">
        <v>0.97</v>
      </c>
      <c r="J27" s="36">
        <v>1.75</v>
      </c>
    </row>
    <row r="28" spans="1:10" s="3" customFormat="1" ht="21.75" customHeight="1" x14ac:dyDescent="0.2">
      <c r="A28" s="6"/>
      <c r="B28" s="35">
        <v>15</v>
      </c>
      <c r="C28" s="57" t="s">
        <v>22</v>
      </c>
      <c r="D28" s="57"/>
      <c r="E28" s="15">
        <f t="shared" si="3"/>
        <v>13618.080000000002</v>
      </c>
      <c r="F28" s="9">
        <f t="shared" si="1"/>
        <v>13374.900000000001</v>
      </c>
      <c r="G28" s="9">
        <f>I28*H6</f>
        <v>1945.4400000000003</v>
      </c>
      <c r="H28" s="9">
        <f>J28*H6</f>
        <v>2674.9800000000005</v>
      </c>
      <c r="I28" s="16">
        <v>1.6</v>
      </c>
      <c r="J28" s="36">
        <v>2.2000000000000002</v>
      </c>
    </row>
    <row r="29" spans="1:10" s="3" customFormat="1" ht="12" customHeight="1" x14ac:dyDescent="0.2">
      <c r="A29" s="6"/>
      <c r="B29" s="35">
        <v>16</v>
      </c>
      <c r="C29" s="57" t="s">
        <v>23</v>
      </c>
      <c r="D29" s="57"/>
      <c r="E29" s="15">
        <f t="shared" si="3"/>
        <v>3404.5200000000004</v>
      </c>
      <c r="F29" s="9">
        <f t="shared" si="1"/>
        <v>10943.100000000002</v>
      </c>
      <c r="G29" s="9">
        <f>I29*H6</f>
        <v>486.36000000000007</v>
      </c>
      <c r="H29" s="9">
        <f>J29*H6</f>
        <v>2188.6200000000003</v>
      </c>
      <c r="I29" s="16">
        <v>0.4</v>
      </c>
      <c r="J29" s="36">
        <v>1.8</v>
      </c>
    </row>
    <row r="30" spans="1:10" s="3" customFormat="1" ht="12" customHeight="1" x14ac:dyDescent="0.2">
      <c r="A30" s="6"/>
      <c r="B30" s="35">
        <v>17</v>
      </c>
      <c r="C30" s="57" t="s">
        <v>24</v>
      </c>
      <c r="D30" s="57"/>
      <c r="E30" s="15">
        <f t="shared" si="3"/>
        <v>2553.3900000000003</v>
      </c>
      <c r="F30" s="9">
        <f t="shared" si="1"/>
        <v>4863.6000000000004</v>
      </c>
      <c r="G30" s="9">
        <f>I30*H6</f>
        <v>364.77000000000004</v>
      </c>
      <c r="H30" s="9">
        <f>J30*H6</f>
        <v>972.72000000000014</v>
      </c>
      <c r="I30" s="16">
        <v>0.3</v>
      </c>
      <c r="J30" s="36">
        <v>0.8</v>
      </c>
    </row>
    <row r="31" spans="1:10" s="3" customFormat="1" ht="21.75" customHeight="1" x14ac:dyDescent="0.2">
      <c r="A31" s="6"/>
      <c r="B31" s="35">
        <v>18</v>
      </c>
      <c r="C31" s="58" t="s">
        <v>25</v>
      </c>
      <c r="D31" s="59"/>
      <c r="E31" s="17">
        <f t="shared" si="3"/>
        <v>29789.550000000003</v>
      </c>
      <c r="F31" s="9">
        <f t="shared" si="1"/>
        <v>21886.200000000004</v>
      </c>
      <c r="G31" s="9">
        <f>I31*H6</f>
        <v>4255.6500000000005</v>
      </c>
      <c r="H31" s="9">
        <f>J31*H6</f>
        <v>4377.2400000000007</v>
      </c>
      <c r="I31" s="16">
        <v>3.5</v>
      </c>
      <c r="J31" s="36">
        <v>3.6</v>
      </c>
    </row>
    <row r="32" spans="1:10" s="3" customFormat="1" ht="23.25" customHeight="1" x14ac:dyDescent="0.2">
      <c r="A32" s="6"/>
      <c r="B32" s="35">
        <v>19</v>
      </c>
      <c r="C32" s="58" t="s">
        <v>26</v>
      </c>
      <c r="D32" s="59"/>
      <c r="E32" s="17">
        <f t="shared" si="3"/>
        <v>12171.159</v>
      </c>
      <c r="F32" s="9">
        <f t="shared" si="1"/>
        <v>7295.4000000000005</v>
      </c>
      <c r="G32" s="9">
        <v>1738.7370000000001</v>
      </c>
      <c r="H32" s="9">
        <f>J32*H6</f>
        <v>1459.0800000000002</v>
      </c>
      <c r="I32" s="16">
        <v>1.43</v>
      </c>
      <c r="J32" s="36">
        <v>1.2</v>
      </c>
    </row>
    <row r="33" spans="1:10" s="3" customFormat="1" ht="24" customHeight="1" thickBot="1" x14ac:dyDescent="0.25">
      <c r="A33" s="5"/>
      <c r="B33" s="38"/>
      <c r="C33" s="62" t="s">
        <v>27</v>
      </c>
      <c r="D33" s="62"/>
      <c r="E33" s="11">
        <f>SUM(E14:E32)</f>
        <v>177460.60499999998</v>
      </c>
      <c r="F33" s="10">
        <f>SUM(F14:F32)</f>
        <v>171137.92500000002</v>
      </c>
      <c r="G33" s="10">
        <f>SUM(G14:G32)</f>
        <v>25351.515000000003</v>
      </c>
      <c r="H33" s="10">
        <f>SUM(H14:H32)</f>
        <v>34227.585000000006</v>
      </c>
      <c r="I33" s="10">
        <f>SUM(I14:I32)</f>
        <v>20.85</v>
      </c>
      <c r="J33" s="39">
        <f>SUM(J14:J32)</f>
        <v>28.150000000000002</v>
      </c>
    </row>
    <row r="34" spans="1:10" s="3" customFormat="1" ht="30" customHeight="1" thickBot="1" x14ac:dyDescent="0.25">
      <c r="A34" s="5"/>
      <c r="B34" s="27"/>
      <c r="C34" s="63" t="s">
        <v>28</v>
      </c>
      <c r="D34" s="63"/>
      <c r="E34" s="12">
        <f>E11-E33</f>
        <v>13447.85400000005</v>
      </c>
      <c r="F34" s="13">
        <f>F11-F33</f>
        <v>-5775.5249999999942</v>
      </c>
      <c r="G34" s="13"/>
      <c r="H34" s="19"/>
      <c r="I34" s="19"/>
      <c r="J34" s="28"/>
    </row>
    <row r="35" spans="1:10" ht="47.25" customHeight="1" thickBot="1" x14ac:dyDescent="0.3">
      <c r="B35" s="14"/>
      <c r="C35" s="64" t="s">
        <v>32</v>
      </c>
      <c r="D35" s="65"/>
      <c r="E35" s="60">
        <f>E34+F34</f>
        <v>7672.3290000000561</v>
      </c>
      <c r="F35" s="66"/>
      <c r="G35" s="60"/>
      <c r="H35" s="61"/>
      <c r="I35" s="20"/>
      <c r="J35" s="21"/>
    </row>
  </sheetData>
  <mergeCells count="37">
    <mergeCell ref="G35:H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35:F35"/>
    <mergeCell ref="C25:D25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19:D19"/>
    <mergeCell ref="E10:F10"/>
    <mergeCell ref="B11:D11"/>
    <mergeCell ref="E12:F12"/>
    <mergeCell ref="C13:D13"/>
    <mergeCell ref="C14:D14"/>
    <mergeCell ref="B9:D9"/>
    <mergeCell ref="E9:F9"/>
    <mergeCell ref="G9:H9"/>
    <mergeCell ref="I9:J9"/>
    <mergeCell ref="B3:J3"/>
    <mergeCell ref="B4:J4"/>
    <mergeCell ref="B5:J5"/>
    <mergeCell ref="B6:F6"/>
    <mergeCell ref="B7:J7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2020-03-18T13:56:22Z</dcterms:modified>
</cp:coreProperties>
</file>